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00" yWindow="-135" windowWidth="9915" windowHeight="8955" tabRatio="844" activeTab="7"/>
  </bookViews>
  <sheets>
    <sheet name="Mode Op" sheetId="29" r:id="rId1"/>
    <sheet name="Inscription" sheetId="11" r:id="rId2"/>
    <sheet name="PRIX D EQUIPE" sheetId="14" r:id="rId3"/>
    <sheet name="ENG Dep" sheetId="24" r:id="rId4"/>
    <sheet name="EMARGEMENT" sheetId="12" r:id="rId5"/>
    <sheet name="CLASSEMENT" sheetId="13" r:id="rId6"/>
    <sheet name="CLASS INTERNET" sheetId="18" r:id="rId7"/>
    <sheet name="FEUILLE RESULTATS" sheetId="17" r:id="rId8"/>
    <sheet name="ETAT RESULT" sheetId="27" r:id="rId9"/>
    <sheet name="ETAT RES VERSO" sheetId="28" r:id="rId10"/>
    <sheet name="rapport jury" sheetId="31" r:id="rId11"/>
  </sheets>
  <definedNames>
    <definedName name="_PE2">CLASSEMENT!$AC$5:$AG$29</definedName>
    <definedName name="_PE3">CLASSEMENT!$AC$5:$AI$29</definedName>
    <definedName name="CLEAR">CLASSEMENT!$AC$45:$AK$69</definedName>
    <definedName name="_xlnm.Print_Titles" localSheetId="4">EMARGEMENT!$2:$2</definedName>
    <definedName name="OLE_LINK1" localSheetId="10">'rapport jury'!$A$1</definedName>
    <definedName name="PE">CLASSEMENT!$AC$45</definedName>
    <definedName name="PERES">CLASSEMENT!$AC$45:$AK$69</definedName>
    <definedName name="RES">'FEUILLE RESULTATS'!#REF!</definedName>
    <definedName name="Texte1" localSheetId="10">'rapport jury'!#REF!</definedName>
    <definedName name="Texte10" localSheetId="10">'rapport jury'!#REF!</definedName>
    <definedName name="Texte11" localSheetId="10">'rapport jury'!#REF!</definedName>
    <definedName name="Texte12" localSheetId="10">'rapport jury'!#REF!</definedName>
    <definedName name="Texte13" localSheetId="10">'rapport jury'!#REF!</definedName>
    <definedName name="Texte14" localSheetId="10">'rapport jury'!#REF!</definedName>
    <definedName name="Texte15" localSheetId="10">'rapport jury'!#REF!</definedName>
    <definedName name="Texte16" localSheetId="10">'rapport jury'!$A$8</definedName>
    <definedName name="Texte17" localSheetId="10">'rapport jury'!$A$10</definedName>
    <definedName name="Texte18" localSheetId="10">'rapport jury'!$D$10</definedName>
    <definedName name="Texte19" localSheetId="10">'rapport jury'!$L$10</definedName>
    <definedName name="Texte2" localSheetId="10">'rapport jury'!#REF!</definedName>
    <definedName name="Texte20" localSheetId="10">'rapport jury'!$A$12</definedName>
    <definedName name="Texte21" localSheetId="10">'rapport jury'!$A$14</definedName>
    <definedName name="Texte22" localSheetId="10">'rapport jury'!$B$16</definedName>
    <definedName name="Texte23" localSheetId="10">'rapport jury'!$E$16</definedName>
    <definedName name="Texte24" localSheetId="10">'rapport jury'!$I$16</definedName>
    <definedName name="Texte25" localSheetId="10">'rapport jury'!$B$18</definedName>
    <definedName name="Texte28" localSheetId="10">'rapport jury'!$G$18</definedName>
    <definedName name="Texte29" localSheetId="10">'rapport jury'!#REF!</definedName>
    <definedName name="Texte3" localSheetId="10">'rapport jury'!#REF!</definedName>
    <definedName name="Texte30" localSheetId="10">'rapport jury'!#REF!</definedName>
    <definedName name="Texte31" localSheetId="10">'rapport jury'!#REF!</definedName>
    <definedName name="Texte32" localSheetId="10">'rapport jury'!#REF!</definedName>
    <definedName name="Texte33" localSheetId="10">'rapport jury'!#REF!</definedName>
    <definedName name="Texte36" localSheetId="10">'rapport jury'!$I$101</definedName>
    <definedName name="Texte4" localSheetId="10">'rapport jury'!#REF!</definedName>
    <definedName name="Texte5" localSheetId="10">'rapport jury'!#REF!</definedName>
    <definedName name="Texte6" localSheetId="10">'rapport jury'!#REF!</definedName>
    <definedName name="Texte7" localSheetId="10">'rapport jury'!#REF!</definedName>
    <definedName name="Texte8" localSheetId="10">'rapport jury'!#REF!</definedName>
    <definedName name="Texte9" localSheetId="10">'rapport jury'!#REF!</definedName>
    <definedName name="TPE">CLASSEMENT!$AK$45:$AK$69</definedName>
    <definedName name="_xlnm.Print_Area" localSheetId="6">'CLASS INTERNET'!$A$1:$H$136</definedName>
    <definedName name="_xlnm.Print_Area" localSheetId="5">CLASSEMENT!$A$1:$I$203</definedName>
    <definedName name="_xlnm.Print_Area" localSheetId="7">'FEUILLE RESULTATS'!$A$1:$N$46</definedName>
    <definedName name="_xlnm.Print_Area" localSheetId="1">Inscription!$A$1:$G$165</definedName>
    <definedName name="_xlnm.Print_Area" localSheetId="2">'PRIX D EQUIPE'!$A$1:$B$29</definedName>
  </definedNames>
  <calcPr calcId="125725"/>
</workbook>
</file>

<file path=xl/calcChain.xml><?xml version="1.0" encoding="utf-8"?>
<calcChain xmlns="http://schemas.openxmlformats.org/spreadsheetml/2006/main">
  <c r="B59" i="17"/>
  <c r="B60"/>
  <c r="B61"/>
  <c r="B62"/>
  <c r="B63"/>
  <c r="B64"/>
  <c r="B65"/>
  <c r="B66"/>
  <c r="B67"/>
  <c r="B68"/>
  <c r="B69"/>
  <c r="B70"/>
  <c r="B71"/>
  <c r="B51"/>
  <c r="B52"/>
  <c r="B53"/>
  <c r="B54"/>
  <c r="B55"/>
  <c r="B56"/>
  <c r="B57"/>
  <c r="B58"/>
  <c r="B47"/>
  <c r="B48"/>
  <c r="B49"/>
  <c r="B50"/>
  <c r="D6" i="12"/>
  <c r="D5"/>
  <c r="D4"/>
  <c r="D3"/>
  <c r="C6"/>
  <c r="C5"/>
  <c r="C4"/>
  <c r="C3"/>
  <c r="C14"/>
  <c r="A12"/>
  <c r="A16"/>
  <c r="A18"/>
  <c r="A20"/>
  <c r="A22"/>
  <c r="B10" i="17"/>
  <c r="C10"/>
  <c r="H10"/>
  <c r="K10"/>
  <c r="M10"/>
  <c r="P10"/>
  <c r="B11"/>
  <c r="C11"/>
  <c r="H11"/>
  <c r="K11"/>
  <c r="M11"/>
  <c r="P11"/>
  <c r="B12"/>
  <c r="C12"/>
  <c r="H12"/>
  <c r="K12"/>
  <c r="M12"/>
  <c r="P12"/>
  <c r="B13"/>
  <c r="C13"/>
  <c r="H13"/>
  <c r="K13"/>
  <c r="M13"/>
  <c r="P13"/>
  <c r="B14"/>
  <c r="C14"/>
  <c r="H14"/>
  <c r="K14"/>
  <c r="M14"/>
  <c r="P14"/>
  <c r="B15"/>
  <c r="C15"/>
  <c r="H15"/>
  <c r="K15"/>
  <c r="M15"/>
  <c r="P15"/>
  <c r="B16"/>
  <c r="C16"/>
  <c r="H16"/>
  <c r="K16"/>
  <c r="M16"/>
  <c r="P16"/>
  <c r="B17"/>
  <c r="C17"/>
  <c r="H17"/>
  <c r="K17"/>
  <c r="M17"/>
  <c r="P17"/>
  <c r="B18"/>
  <c r="C18"/>
  <c r="H18"/>
  <c r="K18"/>
  <c r="M18"/>
  <c r="P18"/>
  <c r="B19"/>
  <c r="C19"/>
  <c r="H19"/>
  <c r="K19"/>
  <c r="M19"/>
  <c r="P19"/>
  <c r="B20"/>
  <c r="C20"/>
  <c r="H20"/>
  <c r="K20"/>
  <c r="M20"/>
  <c r="P20"/>
  <c r="B21"/>
  <c r="C21"/>
  <c r="H21"/>
  <c r="K21"/>
  <c r="M21"/>
  <c r="P21"/>
  <c r="B22"/>
  <c r="C22"/>
  <c r="H22"/>
  <c r="K22"/>
  <c r="M22"/>
  <c r="P22"/>
  <c r="B23"/>
  <c r="C23"/>
  <c r="H23"/>
  <c r="K23"/>
  <c r="M23"/>
  <c r="P23"/>
  <c r="B24"/>
  <c r="C24"/>
  <c r="H24"/>
  <c r="K24"/>
  <c r="M24"/>
  <c r="P24"/>
  <c r="B25"/>
  <c r="C25"/>
  <c r="H25"/>
  <c r="K25"/>
  <c r="M25"/>
  <c r="P25"/>
  <c r="B26"/>
  <c r="C26"/>
  <c r="H26"/>
  <c r="K26"/>
  <c r="M26"/>
  <c r="N26"/>
  <c r="P26"/>
  <c r="B27"/>
  <c r="C27"/>
  <c r="H27"/>
  <c r="K27"/>
  <c r="M27"/>
  <c r="N27"/>
  <c r="P27"/>
  <c r="B28"/>
  <c r="C28"/>
  <c r="H28"/>
  <c r="K28"/>
  <c r="M28"/>
  <c r="N28"/>
  <c r="P28"/>
  <c r="B29"/>
  <c r="C29"/>
  <c r="H29"/>
  <c r="K29"/>
  <c r="M29"/>
  <c r="N29"/>
  <c r="P29"/>
  <c r="B30"/>
  <c r="C30"/>
  <c r="H30"/>
  <c r="K30"/>
  <c r="M30"/>
  <c r="N30"/>
  <c r="P30"/>
  <c r="B31"/>
  <c r="C31"/>
  <c r="H31"/>
  <c r="K31"/>
  <c r="M31"/>
  <c r="N31"/>
  <c r="P31"/>
  <c r="B32"/>
  <c r="C32"/>
  <c r="H32"/>
  <c r="K32"/>
  <c r="M32"/>
  <c r="N32"/>
  <c r="P32"/>
  <c r="B33"/>
  <c r="C33"/>
  <c r="H33"/>
  <c r="K33"/>
  <c r="M33"/>
  <c r="N33"/>
  <c r="P33"/>
  <c r="B34"/>
  <c r="C34"/>
  <c r="H34"/>
  <c r="K34"/>
  <c r="M34"/>
  <c r="N34"/>
  <c r="P34"/>
  <c r="B35"/>
  <c r="C35"/>
  <c r="H35"/>
  <c r="K35"/>
  <c r="M35"/>
  <c r="N35"/>
  <c r="P35"/>
  <c r="B36"/>
  <c r="C36"/>
  <c r="H36"/>
  <c r="K36"/>
  <c r="M36"/>
  <c r="N36"/>
  <c r="P36"/>
  <c r="B37"/>
  <c r="C37"/>
  <c r="H37"/>
  <c r="K37"/>
  <c r="M37"/>
  <c r="N37"/>
  <c r="P37"/>
  <c r="B38"/>
  <c r="C38"/>
  <c r="H38"/>
  <c r="K38"/>
  <c r="M38"/>
  <c r="N38"/>
  <c r="P38"/>
  <c r="B39"/>
  <c r="C39"/>
  <c r="H39"/>
  <c r="K39"/>
  <c r="M39"/>
  <c r="N39"/>
  <c r="P39"/>
  <c r="B40"/>
  <c r="C40"/>
  <c r="H40"/>
  <c r="K40"/>
  <c r="M40"/>
  <c r="N40"/>
  <c r="P40"/>
  <c r="B41"/>
  <c r="C41"/>
  <c r="H41"/>
  <c r="K41"/>
  <c r="M41"/>
  <c r="N41"/>
  <c r="P41"/>
  <c r="B42"/>
  <c r="C42"/>
  <c r="H42"/>
  <c r="K42"/>
  <c r="M42"/>
  <c r="N42"/>
  <c r="P42"/>
  <c r="B43"/>
  <c r="C43"/>
  <c r="H43"/>
  <c r="K43"/>
  <c r="M43"/>
  <c r="N43"/>
  <c r="P43"/>
  <c r="B44"/>
  <c r="C44"/>
  <c r="H44"/>
  <c r="K44"/>
  <c r="M44"/>
  <c r="N44"/>
  <c r="P44"/>
  <c r="B45"/>
  <c r="C45"/>
  <c r="H45"/>
  <c r="K45"/>
  <c r="M45"/>
  <c r="N45"/>
  <c r="P45"/>
  <c r="B46"/>
  <c r="C46"/>
  <c r="H46"/>
  <c r="K46"/>
  <c r="M46"/>
  <c r="N46"/>
  <c r="P46"/>
  <c r="F1" i="18"/>
  <c r="B2"/>
  <c r="A4"/>
  <c r="H4"/>
  <c r="A5"/>
  <c r="A6"/>
  <c r="B6"/>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85"/>
  <c r="B85"/>
  <c r="A86"/>
  <c r="B86"/>
  <c r="A87"/>
  <c r="B87"/>
  <c r="A88"/>
  <c r="B88"/>
  <c r="A89"/>
  <c r="B89"/>
  <c r="A90"/>
  <c r="B90"/>
  <c r="A91"/>
  <c r="B91"/>
  <c r="A92"/>
  <c r="B92"/>
  <c r="A93"/>
  <c r="B93"/>
  <c r="A94"/>
  <c r="B94"/>
  <c r="A95"/>
  <c r="B95"/>
  <c r="A96"/>
  <c r="B96"/>
  <c r="A97"/>
  <c r="B97"/>
  <c r="A98"/>
  <c r="B98"/>
  <c r="A99"/>
  <c r="B99"/>
  <c r="A100"/>
  <c r="B100"/>
  <c r="A101"/>
  <c r="B101"/>
  <c r="A102"/>
  <c r="B102"/>
  <c r="A103"/>
  <c r="B103"/>
  <c r="A104"/>
  <c r="B104"/>
  <c r="A105"/>
  <c r="B105"/>
  <c r="A106"/>
  <c r="B106"/>
  <c r="A107"/>
  <c r="B107"/>
  <c r="A108"/>
  <c r="B108"/>
  <c r="A109"/>
  <c r="B109"/>
  <c r="A110"/>
  <c r="B110"/>
  <c r="A111"/>
  <c r="B111"/>
  <c r="A112"/>
  <c r="B112"/>
  <c r="A113"/>
  <c r="B113"/>
  <c r="A114"/>
  <c r="B114"/>
  <c r="A115"/>
  <c r="B115"/>
  <c r="A116"/>
  <c r="B116"/>
  <c r="A117"/>
  <c r="B117"/>
  <c r="A118"/>
  <c r="B118"/>
  <c r="B120"/>
  <c r="H120"/>
  <c r="B122"/>
  <c r="D122"/>
  <c r="H122" s="1"/>
  <c r="E122"/>
  <c r="F122"/>
  <c r="B123"/>
  <c r="D123"/>
  <c r="E123"/>
  <c r="F123"/>
  <c r="B124"/>
  <c r="D124"/>
  <c r="E124"/>
  <c r="F124"/>
  <c r="B125"/>
  <c r="D125"/>
  <c r="E125"/>
  <c r="F125"/>
  <c r="B126"/>
  <c r="D126"/>
  <c r="E126"/>
  <c r="F126"/>
  <c r="B127"/>
  <c r="D127"/>
  <c r="E127"/>
  <c r="F127"/>
  <c r="B128"/>
  <c r="D128"/>
  <c r="E128"/>
  <c r="F128"/>
  <c r="B129"/>
  <c r="D129"/>
  <c r="E129"/>
  <c r="F129"/>
  <c r="B130"/>
  <c r="D130"/>
  <c r="E130"/>
  <c r="F130"/>
  <c r="B131"/>
  <c r="D131"/>
  <c r="E131"/>
  <c r="F131"/>
  <c r="B132"/>
  <c r="D132"/>
  <c r="E132"/>
  <c r="F132"/>
  <c r="B133"/>
  <c r="D133"/>
  <c r="E133"/>
  <c r="F133"/>
  <c r="B134"/>
  <c r="D134"/>
  <c r="E134"/>
  <c r="F134"/>
  <c r="B135"/>
  <c r="D135"/>
  <c r="E135"/>
  <c r="F135"/>
  <c r="B136"/>
  <c r="D136"/>
  <c r="E136"/>
  <c r="F136"/>
  <c r="C1" i="13"/>
  <c r="C1" i="18" s="1"/>
  <c r="G1" i="13"/>
  <c r="C2"/>
  <c r="I2"/>
  <c r="C4" i="18"/>
  <c r="E4"/>
  <c r="F4"/>
  <c r="G4"/>
  <c r="Z4" i="13"/>
  <c r="AA4"/>
  <c r="A4"/>
  <c r="C5" i="18"/>
  <c r="E5"/>
  <c r="F5"/>
  <c r="G5"/>
  <c r="H5"/>
  <c r="Z5" i="13"/>
  <c r="AA5"/>
  <c r="A5"/>
  <c r="AC5"/>
  <c r="AJ5" s="1"/>
  <c r="C6" i="18"/>
  <c r="E6"/>
  <c r="F6"/>
  <c r="G6"/>
  <c r="H6"/>
  <c r="Z6" i="13"/>
  <c r="AA6"/>
  <c r="A6"/>
  <c r="AC6"/>
  <c r="AK6" s="1"/>
  <c r="C7" i="18"/>
  <c r="E7"/>
  <c r="F7"/>
  <c r="G7"/>
  <c r="H7"/>
  <c r="Z7" i="13"/>
  <c r="AA7"/>
  <c r="A7"/>
  <c r="AC7"/>
  <c r="AJ7" s="1"/>
  <c r="A8"/>
  <c r="C8" i="18"/>
  <c r="E8"/>
  <c r="F8"/>
  <c r="G8"/>
  <c r="H8"/>
  <c r="Z8" i="13"/>
  <c r="AA8"/>
  <c r="AC8"/>
  <c r="AK8" s="1"/>
  <c r="C9" i="18"/>
  <c r="E9"/>
  <c r="F9"/>
  <c r="G9"/>
  <c r="Z9" i="13"/>
  <c r="AA9"/>
  <c r="A9" s="1"/>
  <c r="AC9"/>
  <c r="AJ9" s="1"/>
  <c r="C10" i="18"/>
  <c r="E10"/>
  <c r="F10"/>
  <c r="G10"/>
  <c r="Z10" i="13"/>
  <c r="AA10"/>
  <c r="A10" s="1"/>
  <c r="AC10"/>
  <c r="AK10" s="1"/>
  <c r="C11" i="18"/>
  <c r="F11"/>
  <c r="G11"/>
  <c r="Z11" i="13"/>
  <c r="AA11"/>
  <c r="A11" s="1"/>
  <c r="AC11"/>
  <c r="AJ11" s="1"/>
  <c r="C12" i="18"/>
  <c r="E12"/>
  <c r="F12"/>
  <c r="G12"/>
  <c r="Z12" i="13"/>
  <c r="AA12"/>
  <c r="A12" s="1"/>
  <c r="AC12"/>
  <c r="AK12" s="1"/>
  <c r="C13" i="18"/>
  <c r="F13"/>
  <c r="G13"/>
  <c r="Z13" i="13"/>
  <c r="AA13"/>
  <c r="A13" s="1"/>
  <c r="AC13"/>
  <c r="AJ13" s="1"/>
  <c r="C14" i="18"/>
  <c r="E14"/>
  <c r="F14"/>
  <c r="G14"/>
  <c r="Z14" i="13"/>
  <c r="AA14"/>
  <c r="A14" s="1"/>
  <c r="N14" s="1"/>
  <c r="AC14"/>
  <c r="AK14" s="1"/>
  <c r="C15" i="18"/>
  <c r="E15"/>
  <c r="F15"/>
  <c r="G15"/>
  <c r="Z15" i="13"/>
  <c r="AA15"/>
  <c r="A15"/>
  <c r="AC15"/>
  <c r="AJ15" s="1"/>
  <c r="C16" i="18"/>
  <c r="E16"/>
  <c r="F16"/>
  <c r="G16"/>
  <c r="Z16" i="13"/>
  <c r="AA16"/>
  <c r="A16" s="1"/>
  <c r="N16" s="1"/>
  <c r="AC16"/>
  <c r="AK16" s="1"/>
  <c r="C17" i="18"/>
  <c r="E17"/>
  <c r="F17"/>
  <c r="G17"/>
  <c r="Z17" i="13"/>
  <c r="AA17"/>
  <c r="A17" s="1"/>
  <c r="AC17"/>
  <c r="AJ17" s="1"/>
  <c r="C18" i="18"/>
  <c r="E18"/>
  <c r="F18"/>
  <c r="G18"/>
  <c r="Z18" i="13"/>
  <c r="AA18"/>
  <c r="A18" s="1"/>
  <c r="AC18"/>
  <c r="AK18" s="1"/>
  <c r="C19" i="18"/>
  <c r="E19"/>
  <c r="F19"/>
  <c r="G19"/>
  <c r="Z19" i="13"/>
  <c r="AA19"/>
  <c r="A19" s="1"/>
  <c r="AC19"/>
  <c r="AJ19" s="1"/>
  <c r="C20" i="18"/>
  <c r="F20"/>
  <c r="G20"/>
  <c r="Z20" i="13"/>
  <c r="AA20"/>
  <c r="A20" s="1"/>
  <c r="N20" s="1"/>
  <c r="AC20"/>
  <c r="AK20" s="1"/>
  <c r="C21" i="18"/>
  <c r="E21"/>
  <c r="F21"/>
  <c r="G21"/>
  <c r="Z21" i="13"/>
  <c r="AA21"/>
  <c r="A21" s="1"/>
  <c r="AC21"/>
  <c r="AJ21" s="1"/>
  <c r="C22" i="18"/>
  <c r="E22"/>
  <c r="F22"/>
  <c r="G22"/>
  <c r="Z22" i="13"/>
  <c r="AA22"/>
  <c r="A22" s="1"/>
  <c r="N22" s="1"/>
  <c r="AC22"/>
  <c r="AK22" s="1"/>
  <c r="C23" i="18"/>
  <c r="E23"/>
  <c r="F23"/>
  <c r="G23"/>
  <c r="Z23" i="13"/>
  <c r="AA23"/>
  <c r="A23" s="1"/>
  <c r="N23" s="1"/>
  <c r="AC23"/>
  <c r="AJ23" s="1"/>
  <c r="C24" i="18"/>
  <c r="E24"/>
  <c r="F24"/>
  <c r="G24"/>
  <c r="Z24" i="13"/>
  <c r="AA24"/>
  <c r="A24" s="1"/>
  <c r="AC24"/>
  <c r="AK24" s="1"/>
  <c r="C25" i="18"/>
  <c r="E25"/>
  <c r="F25"/>
  <c r="G25"/>
  <c r="Z25" i="13"/>
  <c r="AA25"/>
  <c r="A25" s="1"/>
  <c r="AC25"/>
  <c r="AJ25" s="1"/>
  <c r="C26" i="18"/>
  <c r="E26"/>
  <c r="F26"/>
  <c r="G26"/>
  <c r="Z26" i="13"/>
  <c r="AA26"/>
  <c r="A26" s="1"/>
  <c r="AC26"/>
  <c r="AK26" s="1"/>
  <c r="C27" i="18"/>
  <c r="E27"/>
  <c r="F27"/>
  <c r="G27"/>
  <c r="Z27" i="13"/>
  <c r="AA27"/>
  <c r="A27"/>
  <c r="AC27"/>
  <c r="AJ27" s="1"/>
  <c r="C28" i="18"/>
  <c r="E28"/>
  <c r="F28"/>
  <c r="G28"/>
  <c r="Z28" i="13"/>
  <c r="AA28"/>
  <c r="A28" s="1"/>
  <c r="K28" s="1"/>
  <c r="AC28"/>
  <c r="AK28" s="1"/>
  <c r="C29" i="18"/>
  <c r="E29"/>
  <c r="F29"/>
  <c r="G29"/>
  <c r="Z29" i="13"/>
  <c r="AA29"/>
  <c r="A29" s="1"/>
  <c r="AC29"/>
  <c r="AJ29" s="1"/>
  <c r="C30" i="18"/>
  <c r="E30"/>
  <c r="F30"/>
  <c r="G30"/>
  <c r="Z30" i="13"/>
  <c r="AA30"/>
  <c r="A30" s="1"/>
  <c r="N30" s="1"/>
  <c r="AC30"/>
  <c r="AK30" s="1"/>
  <c r="C31" i="18"/>
  <c r="E31"/>
  <c r="F31"/>
  <c r="G31"/>
  <c r="Z31" i="13"/>
  <c r="AA31"/>
  <c r="A31"/>
  <c r="AC31"/>
  <c r="AJ31" s="1"/>
  <c r="C32" i="18"/>
  <c r="E32"/>
  <c r="F32"/>
  <c r="G32"/>
  <c r="Z32" i="13"/>
  <c r="AA32"/>
  <c r="A32" s="1"/>
  <c r="AC32"/>
  <c r="AK32" s="1"/>
  <c r="C33" i="18"/>
  <c r="E33"/>
  <c r="F33"/>
  <c r="G33"/>
  <c r="Z33" i="13"/>
  <c r="AA33"/>
  <c r="A33" s="1"/>
  <c r="AC33"/>
  <c r="AJ33" s="1"/>
  <c r="C34" i="18"/>
  <c r="E34"/>
  <c r="F34"/>
  <c r="G34"/>
  <c r="Z34" i="13"/>
  <c r="AA34"/>
  <c r="A34" s="1"/>
  <c r="AC34"/>
  <c r="AK34" s="1"/>
  <c r="C35" i="18"/>
  <c r="E35"/>
  <c r="F35"/>
  <c r="G35"/>
  <c r="Z35" i="13"/>
  <c r="AA35"/>
  <c r="A35"/>
  <c r="AC35"/>
  <c r="AJ35" s="1"/>
  <c r="C36" i="18"/>
  <c r="E36"/>
  <c r="F36"/>
  <c r="G36"/>
  <c r="Z36" i="13"/>
  <c r="AA36"/>
  <c r="A36" s="1"/>
  <c r="AC36"/>
  <c r="AK36" s="1"/>
  <c r="C37" i="18"/>
  <c r="E37"/>
  <c r="F37"/>
  <c r="G37"/>
  <c r="Z37" i="13"/>
  <c r="AA37"/>
  <c r="A37" s="1"/>
  <c r="AC37"/>
  <c r="AJ37" s="1"/>
  <c r="C38" i="18"/>
  <c r="E38"/>
  <c r="F38"/>
  <c r="G38"/>
  <c r="Z38" i="13"/>
  <c r="AA38"/>
  <c r="A38" s="1"/>
  <c r="AC38"/>
  <c r="AK38" s="1"/>
  <c r="C39" i="18"/>
  <c r="E39"/>
  <c r="F39"/>
  <c r="G39"/>
  <c r="Z39" i="13"/>
  <c r="AA39"/>
  <c r="A39"/>
  <c r="AC39"/>
  <c r="AJ39" s="1"/>
  <c r="C40" i="18"/>
  <c r="E40"/>
  <c r="F40"/>
  <c r="G40"/>
  <c r="Z40" i="13"/>
  <c r="AA40"/>
  <c r="A40" s="1"/>
  <c r="C41" i="18"/>
  <c r="E41"/>
  <c r="F41"/>
  <c r="G41"/>
  <c r="Z41" i="13"/>
  <c r="AA41"/>
  <c r="A41" s="1"/>
  <c r="C42" i="18"/>
  <c r="E42"/>
  <c r="F42"/>
  <c r="G42"/>
  <c r="Z42" i="13"/>
  <c r="AA42"/>
  <c r="A42" s="1"/>
  <c r="K42" s="1"/>
  <c r="C43" i="18"/>
  <c r="E43"/>
  <c r="F43"/>
  <c r="G43"/>
  <c r="Z43" i="13"/>
  <c r="AA43"/>
  <c r="A43" s="1"/>
  <c r="K43" s="1"/>
  <c r="C44" i="18"/>
  <c r="E44"/>
  <c r="F44"/>
  <c r="G44"/>
  <c r="Z44" i="13"/>
  <c r="AA44"/>
  <c r="A44" s="1"/>
  <c r="N44" s="1"/>
  <c r="C45" i="18"/>
  <c r="E45"/>
  <c r="F45"/>
  <c r="G45"/>
  <c r="Z45" i="13"/>
  <c r="AA45"/>
  <c r="A45" s="1"/>
  <c r="AJ45"/>
  <c r="AK45"/>
  <c r="C46" i="18"/>
  <c r="E46"/>
  <c r="F46"/>
  <c r="G46"/>
  <c r="Z46" i="13"/>
  <c r="AA46"/>
  <c r="A46" s="1"/>
  <c r="AJ46"/>
  <c r="AK46"/>
  <c r="C47" i="18"/>
  <c r="E47"/>
  <c r="F47"/>
  <c r="G47"/>
  <c r="Z47" i="13"/>
  <c r="AA47"/>
  <c r="A47" s="1"/>
  <c r="K47" s="1"/>
  <c r="AJ47"/>
  <c r="AK47"/>
  <c r="C48" i="18"/>
  <c r="E48"/>
  <c r="F48"/>
  <c r="G48"/>
  <c r="Z48" i="13"/>
  <c r="AA48"/>
  <c r="A48" s="1"/>
  <c r="AJ48"/>
  <c r="AK48"/>
  <c r="C49" i="18"/>
  <c r="E49"/>
  <c r="F49"/>
  <c r="G49"/>
  <c r="Z49" i="13"/>
  <c r="AA49"/>
  <c r="A49" s="1"/>
  <c r="AJ49"/>
  <c r="AK49"/>
  <c r="C50" i="18"/>
  <c r="E50"/>
  <c r="F50"/>
  <c r="G50"/>
  <c r="Z50" i="13"/>
  <c r="AA50"/>
  <c r="A50" s="1"/>
  <c r="N50" s="1"/>
  <c r="AJ50"/>
  <c r="AK50"/>
  <c r="C51" i="18"/>
  <c r="E51"/>
  <c r="F51"/>
  <c r="G51"/>
  <c r="Z51" i="13"/>
  <c r="AA51"/>
  <c r="A51" s="1"/>
  <c r="AJ51"/>
  <c r="AK51"/>
  <c r="C52" i="18"/>
  <c r="E52"/>
  <c r="F52"/>
  <c r="G52"/>
  <c r="Z52" i="13"/>
  <c r="AA52"/>
  <c r="A52" s="1"/>
  <c r="AJ52"/>
  <c r="AK52"/>
  <c r="C53" i="18"/>
  <c r="E53"/>
  <c r="F53"/>
  <c r="G53"/>
  <c r="Z53" i="13"/>
  <c r="AA53"/>
  <c r="A53" s="1"/>
  <c r="N53" s="1"/>
  <c r="AJ53"/>
  <c r="AK53"/>
  <c r="C54" i="18"/>
  <c r="F54"/>
  <c r="G54"/>
  <c r="Z54" i="13"/>
  <c r="AA54"/>
  <c r="A54" s="1"/>
  <c r="AJ54"/>
  <c r="AK54"/>
  <c r="C55" i="18"/>
  <c r="E55"/>
  <c r="F55"/>
  <c r="G55"/>
  <c r="Z55" i="13"/>
  <c r="AA55"/>
  <c r="A55"/>
  <c r="AJ55"/>
  <c r="AK55"/>
  <c r="C56" i="18"/>
  <c r="F56"/>
  <c r="G56"/>
  <c r="Z56" i="13"/>
  <c r="AA56"/>
  <c r="A56"/>
  <c r="AJ56"/>
  <c r="AK56"/>
  <c r="C57" i="18"/>
  <c r="E57"/>
  <c r="F57"/>
  <c r="G57"/>
  <c r="Z57" i="13"/>
  <c r="AA57"/>
  <c r="A57" s="1"/>
  <c r="AJ57"/>
  <c r="AK57"/>
  <c r="C58" i="18"/>
  <c r="F58"/>
  <c r="G58"/>
  <c r="Z58" i="13"/>
  <c r="AA58"/>
  <c r="A58" s="1"/>
  <c r="AJ58"/>
  <c r="AK58"/>
  <c r="C59" i="18"/>
  <c r="E59"/>
  <c r="F59"/>
  <c r="G59"/>
  <c r="Z59" i="13"/>
  <c r="AA59"/>
  <c r="A59"/>
  <c r="AJ59"/>
  <c r="AK59"/>
  <c r="C60" i="18"/>
  <c r="F60"/>
  <c r="G60"/>
  <c r="Z60" i="13"/>
  <c r="AA60"/>
  <c r="A60"/>
  <c r="AJ60"/>
  <c r="AK60"/>
  <c r="C61" i="18"/>
  <c r="E61"/>
  <c r="F61"/>
  <c r="G61"/>
  <c r="Z61" i="13"/>
  <c r="AA61"/>
  <c r="A61" s="1"/>
  <c r="AJ61"/>
  <c r="AK61"/>
  <c r="C62" i="18"/>
  <c r="F62"/>
  <c r="G62"/>
  <c r="Z62" i="13"/>
  <c r="AA62"/>
  <c r="A62" s="1"/>
  <c r="AJ62"/>
  <c r="AK62"/>
  <c r="C63" i="18"/>
  <c r="E63"/>
  <c r="F63"/>
  <c r="G63"/>
  <c r="Z63" i="13"/>
  <c r="AA63"/>
  <c r="A63"/>
  <c r="AJ63"/>
  <c r="AK63"/>
  <c r="C64" i="18"/>
  <c r="F64"/>
  <c r="G64"/>
  <c r="Z64" i="13"/>
  <c r="AA64"/>
  <c r="A64"/>
  <c r="AJ64"/>
  <c r="AK64"/>
  <c r="C65" i="18"/>
  <c r="E65"/>
  <c r="F65"/>
  <c r="G65"/>
  <c r="Z65" i="13"/>
  <c r="AA65"/>
  <c r="A65" s="1"/>
  <c r="AJ65"/>
  <c r="AK65"/>
  <c r="C66" i="18"/>
  <c r="F66"/>
  <c r="G66"/>
  <c r="Z66" i="13"/>
  <c r="AA66"/>
  <c r="A66" s="1"/>
  <c r="AJ66"/>
  <c r="AK66"/>
  <c r="C67" i="18"/>
  <c r="E67"/>
  <c r="F67"/>
  <c r="G67"/>
  <c r="Z67" i="13"/>
  <c r="AA67"/>
  <c r="A67"/>
  <c r="AJ67"/>
  <c r="AK67"/>
  <c r="C68" i="18"/>
  <c r="F68"/>
  <c r="G68"/>
  <c r="Z68" i="13"/>
  <c r="AA68"/>
  <c r="A68"/>
  <c r="AJ68"/>
  <c r="AK68"/>
  <c r="C69" i="18"/>
  <c r="E69"/>
  <c r="F69"/>
  <c r="G69"/>
  <c r="Z69" i="13"/>
  <c r="AA69"/>
  <c r="A69" s="1"/>
  <c r="AJ69"/>
  <c r="AK69"/>
  <c r="C70" i="18"/>
  <c r="E70"/>
  <c r="F70"/>
  <c r="G70"/>
  <c r="Z70" i="13"/>
  <c r="AA70"/>
  <c r="A70"/>
  <c r="AJ70"/>
  <c r="AK70"/>
  <c r="C71" i="18"/>
  <c r="E71"/>
  <c r="F71"/>
  <c r="G71"/>
  <c r="Z71" i="13"/>
  <c r="AA71"/>
  <c r="A71" s="1"/>
  <c r="AJ71"/>
  <c r="AK71"/>
  <c r="C72" i="18"/>
  <c r="F72"/>
  <c r="G72"/>
  <c r="Z72" i="13"/>
  <c r="AA72"/>
  <c r="A72" s="1"/>
  <c r="AJ72"/>
  <c r="AK72"/>
  <c r="C73" i="18"/>
  <c r="E73"/>
  <c r="F73"/>
  <c r="G73"/>
  <c r="Z73" i="13"/>
  <c r="AA73"/>
  <c r="A73"/>
  <c r="AJ73"/>
  <c r="AK73"/>
  <c r="C74" i="18"/>
  <c r="E74"/>
  <c r="F74"/>
  <c r="G74"/>
  <c r="Z74" i="13"/>
  <c r="AA74"/>
  <c r="A74" s="1"/>
  <c r="AJ74"/>
  <c r="AK74"/>
  <c r="C75" i="18"/>
  <c r="E75"/>
  <c r="F75"/>
  <c r="G75"/>
  <c r="Z75" i="13"/>
  <c r="AA75"/>
  <c r="A75"/>
  <c r="AJ75"/>
  <c r="AK75"/>
  <c r="C76" i="18"/>
  <c r="F76"/>
  <c r="G76"/>
  <c r="Z76" i="13"/>
  <c r="AA76"/>
  <c r="A76"/>
  <c r="AJ76"/>
  <c r="AK76"/>
  <c r="C77" i="18"/>
  <c r="E77"/>
  <c r="F77"/>
  <c r="G77"/>
  <c r="Z77" i="13"/>
  <c r="AA77"/>
  <c r="A77" s="1"/>
  <c r="AJ77"/>
  <c r="AK77"/>
  <c r="C78" i="18"/>
  <c r="F78"/>
  <c r="G78"/>
  <c r="Z78" i="13"/>
  <c r="AA78"/>
  <c r="A78" s="1"/>
  <c r="AJ78"/>
  <c r="AK78"/>
  <c r="C79" i="18"/>
  <c r="E79"/>
  <c r="F79"/>
  <c r="G79"/>
  <c r="Z79" i="13"/>
  <c r="AA79"/>
  <c r="A79"/>
  <c r="AJ79"/>
  <c r="AK79"/>
  <c r="C80" i="18"/>
  <c r="F80"/>
  <c r="G80"/>
  <c r="Z80" i="13"/>
  <c r="AA80"/>
  <c r="A80"/>
  <c r="C81" i="18"/>
  <c r="E81"/>
  <c r="F81"/>
  <c r="G81"/>
  <c r="Z81" i="13"/>
  <c r="AA81"/>
  <c r="A81" s="1"/>
  <c r="N81" s="1"/>
  <c r="C82" i="18"/>
  <c r="F82"/>
  <c r="G82"/>
  <c r="Z82" i="13"/>
  <c r="AA82"/>
  <c r="A82" s="1"/>
  <c r="T82" s="1"/>
  <c r="C83" i="18"/>
  <c r="E83"/>
  <c r="F83"/>
  <c r="G83"/>
  <c r="Z83" i="13"/>
  <c r="AA83"/>
  <c r="A83"/>
  <c r="C84" i="18"/>
  <c r="F84"/>
  <c r="G84"/>
  <c r="Z84" i="13"/>
  <c r="AA84"/>
  <c r="A84"/>
  <c r="C85" i="18"/>
  <c r="E85"/>
  <c r="F85"/>
  <c r="G85"/>
  <c r="Z85" i="13"/>
  <c r="AA85"/>
  <c r="A85" s="1"/>
  <c r="N85" s="1"/>
  <c r="C86" i="18"/>
  <c r="E86"/>
  <c r="F86"/>
  <c r="G86"/>
  <c r="Z86" i="13"/>
  <c r="AA86"/>
  <c r="A86"/>
  <c r="C87" i="18"/>
  <c r="E87"/>
  <c r="F87"/>
  <c r="G87"/>
  <c r="Z87" i="13"/>
  <c r="AA87"/>
  <c r="A87" s="1"/>
  <c r="C88" i="18"/>
  <c r="F88"/>
  <c r="G88"/>
  <c r="Z88" i="13"/>
  <c r="AA88"/>
  <c r="A88" s="1"/>
  <c r="N88" s="1"/>
  <c r="C89" i="18"/>
  <c r="E89"/>
  <c r="F89"/>
  <c r="G89"/>
  <c r="Z89" i="13"/>
  <c r="AA89"/>
  <c r="A89"/>
  <c r="C90" i="18"/>
  <c r="F90"/>
  <c r="G90"/>
  <c r="Z90" i="13"/>
  <c r="AA90"/>
  <c r="A90"/>
  <c r="C91" i="18"/>
  <c r="E91"/>
  <c r="F91"/>
  <c r="G91"/>
  <c r="Z91" i="13"/>
  <c r="AA91"/>
  <c r="A91" s="1"/>
  <c r="C92" i="18"/>
  <c r="F92"/>
  <c r="G92"/>
  <c r="Z92" i="13"/>
  <c r="AA92"/>
  <c r="A92" s="1"/>
  <c r="N92" s="1"/>
  <c r="C93" i="18"/>
  <c r="E93"/>
  <c r="F93"/>
  <c r="G93"/>
  <c r="Z93" i="13"/>
  <c r="AA93"/>
  <c r="A93"/>
  <c r="C94" i="18"/>
  <c r="F94"/>
  <c r="G94"/>
  <c r="Z94" i="13"/>
  <c r="AA94"/>
  <c r="A94"/>
  <c r="C95" i="18"/>
  <c r="E95"/>
  <c r="F95"/>
  <c r="G95"/>
  <c r="Z95" i="13"/>
  <c r="AA95"/>
  <c r="A95" s="1"/>
  <c r="C96" i="18"/>
  <c r="F96"/>
  <c r="G96"/>
  <c r="Z96" i="13"/>
  <c r="AA96"/>
  <c r="A96" s="1"/>
  <c r="N96" s="1"/>
  <c r="C97" i="18"/>
  <c r="E97"/>
  <c r="F97"/>
  <c r="G97"/>
  <c r="Z97" i="13"/>
  <c r="AA97"/>
  <c r="A97"/>
  <c r="C98" i="18"/>
  <c r="E98"/>
  <c r="F98"/>
  <c r="G98"/>
  <c r="Z98" i="13"/>
  <c r="AA98"/>
  <c r="A98" s="1"/>
  <c r="K98" s="1"/>
  <c r="C99" i="18"/>
  <c r="E99"/>
  <c r="F99"/>
  <c r="G99"/>
  <c r="Z99" i="13"/>
  <c r="AA99"/>
  <c r="A99"/>
  <c r="C100" i="18"/>
  <c r="E100"/>
  <c r="F100"/>
  <c r="G100"/>
  <c r="Z100" i="13"/>
  <c r="AA100"/>
  <c r="A100" s="1"/>
  <c r="C101" i="18"/>
  <c r="E101"/>
  <c r="F101"/>
  <c r="G101"/>
  <c r="Z101" i="13"/>
  <c r="AA101"/>
  <c r="A101"/>
  <c r="C102" i="18"/>
  <c r="F102"/>
  <c r="G102"/>
  <c r="Z102" i="13"/>
  <c r="AA102"/>
  <c r="A102"/>
  <c r="C103" i="18"/>
  <c r="E103"/>
  <c r="F103"/>
  <c r="G103"/>
  <c r="Z103" i="13"/>
  <c r="AA103"/>
  <c r="A103" s="1"/>
  <c r="N103" s="1"/>
  <c r="C104" i="18"/>
  <c r="F104"/>
  <c r="G104"/>
  <c r="Z104" i="13"/>
  <c r="AA104"/>
  <c r="A104" s="1"/>
  <c r="C105" i="18"/>
  <c r="E105"/>
  <c r="F105"/>
  <c r="G105"/>
  <c r="Z105" i="13"/>
  <c r="AA105"/>
  <c r="A105"/>
  <c r="C106" i="18"/>
  <c r="E106"/>
  <c r="F106"/>
  <c r="G106"/>
  <c r="Z106" i="13"/>
  <c r="AA106"/>
  <c r="A106" s="1"/>
  <c r="C107" i="18"/>
  <c r="E107"/>
  <c r="F107"/>
  <c r="G107"/>
  <c r="Z107" i="13"/>
  <c r="AA107"/>
  <c r="A107"/>
  <c r="C108" i="18"/>
  <c r="F108"/>
  <c r="G108"/>
  <c r="Z108" i="13"/>
  <c r="AA108"/>
  <c r="A108"/>
  <c r="C109" i="18"/>
  <c r="F109"/>
  <c r="G109"/>
  <c r="Z109" i="13"/>
  <c r="AA109"/>
  <c r="A109"/>
  <c r="C110" i="18"/>
  <c r="F110"/>
  <c r="G110"/>
  <c r="Z110" i="13"/>
  <c r="AA110"/>
  <c r="A110"/>
  <c r="C111" i="18"/>
  <c r="E111"/>
  <c r="F111"/>
  <c r="G111"/>
  <c r="Z111" i="13"/>
  <c r="AA111"/>
  <c r="A111" s="1"/>
  <c r="C112" i="18"/>
  <c r="F112"/>
  <c r="G112"/>
  <c r="Z112" i="13"/>
  <c r="AA112"/>
  <c r="A112" s="1"/>
  <c r="C113" i="18"/>
  <c r="E113"/>
  <c r="F113"/>
  <c r="G113"/>
  <c r="Z113" i="13"/>
  <c r="AA113"/>
  <c r="A113"/>
  <c r="C114" i="18"/>
  <c r="E114"/>
  <c r="F114"/>
  <c r="G114"/>
  <c r="Z114" i="13"/>
  <c r="AA114"/>
  <c r="A114" s="1"/>
  <c r="N114" s="1"/>
  <c r="C115" i="18"/>
  <c r="F115"/>
  <c r="G115"/>
  <c r="Z115" i="13"/>
  <c r="AA115"/>
  <c r="A115" s="1"/>
  <c r="C116" i="18"/>
  <c r="E116"/>
  <c r="F116"/>
  <c r="G116"/>
  <c r="Z116" i="13"/>
  <c r="AA116"/>
  <c r="A116"/>
  <c r="C117" i="18"/>
  <c r="E117"/>
  <c r="F117"/>
  <c r="G117"/>
  <c r="Z117" i="13"/>
  <c r="AA117"/>
  <c r="A117" s="1"/>
  <c r="N117" s="1"/>
  <c r="C118" i="18"/>
  <c r="F118"/>
  <c r="G118"/>
  <c r="Z118" i="13"/>
  <c r="AA118"/>
  <c r="A118" s="1"/>
  <c r="Z119"/>
  <c r="AA119"/>
  <c r="A119"/>
  <c r="Z120"/>
  <c r="AA120"/>
  <c r="A120" s="1"/>
  <c r="K120" s="1"/>
  <c r="Z121"/>
  <c r="AA121"/>
  <c r="A121"/>
  <c r="Z122"/>
  <c r="AA122"/>
  <c r="A122" s="1"/>
  <c r="Z123"/>
  <c r="AA123"/>
  <c r="A123"/>
  <c r="Z124"/>
  <c r="AA124"/>
  <c r="A124" s="1"/>
  <c r="Z125"/>
  <c r="AA125"/>
  <c r="A125"/>
  <c r="Z126"/>
  <c r="AA126"/>
  <c r="A126" s="1"/>
  <c r="Z127"/>
  <c r="AA127"/>
  <c r="A127"/>
  <c r="Z128"/>
  <c r="AA128"/>
  <c r="A128" s="1"/>
  <c r="Z129"/>
  <c r="AA129"/>
  <c r="A129"/>
  <c r="Z130"/>
  <c r="AA130"/>
  <c r="A130" s="1"/>
  <c r="Z131"/>
  <c r="AA131"/>
  <c r="A131"/>
  <c r="Z132"/>
  <c r="AA132"/>
  <c r="A132" s="1"/>
  <c r="Z133"/>
  <c r="AA133"/>
  <c r="A133"/>
  <c r="Z134"/>
  <c r="AA134"/>
  <c r="A134" s="1"/>
  <c r="Z135"/>
  <c r="AA135"/>
  <c r="A135"/>
  <c r="Z136"/>
  <c r="AA136"/>
  <c r="A136" s="1"/>
  <c r="Z137"/>
  <c r="AA137"/>
  <c r="A137"/>
  <c r="Z138"/>
  <c r="AA138"/>
  <c r="A138" s="1"/>
  <c r="N138" s="1"/>
  <c r="Z139"/>
  <c r="AA139"/>
  <c r="A139"/>
  <c r="Z140"/>
  <c r="AA140"/>
  <c r="A140" s="1"/>
  <c r="Z141"/>
  <c r="AA141"/>
  <c r="A141"/>
  <c r="Z142"/>
  <c r="AA142"/>
  <c r="A142" s="1"/>
  <c r="Z143"/>
  <c r="AA143"/>
  <c r="A143"/>
  <c r="Z144"/>
  <c r="AA144"/>
  <c r="A144" s="1"/>
  <c r="Z145"/>
  <c r="AA145"/>
  <c r="A145"/>
  <c r="Z146"/>
  <c r="AA146"/>
  <c r="A146" s="1"/>
  <c r="Z147"/>
  <c r="AA147"/>
  <c r="A147"/>
  <c r="Z148"/>
  <c r="AA148"/>
  <c r="A148" s="1"/>
  <c r="Z149"/>
  <c r="AA149"/>
  <c r="A149"/>
  <c r="Z150"/>
  <c r="AA150"/>
  <c r="A150" s="1"/>
  <c r="K150" s="1"/>
  <c r="Z151"/>
  <c r="AA151"/>
  <c r="A151"/>
  <c r="Z152"/>
  <c r="AA152"/>
  <c r="A152" s="1"/>
  <c r="Z153"/>
  <c r="AA153"/>
  <c r="A153"/>
  <c r="Z154"/>
  <c r="AA154"/>
  <c r="A154" s="1"/>
  <c r="N154" s="1"/>
  <c r="Z155"/>
  <c r="AA155"/>
  <c r="A155"/>
  <c r="Z156"/>
  <c r="AA156"/>
  <c r="A156" s="1"/>
  <c r="K156" s="1"/>
  <c r="Z157"/>
  <c r="AA157"/>
  <c r="A157"/>
  <c r="Z158"/>
  <c r="AA158"/>
  <c r="A158" s="1"/>
  <c r="Z159"/>
  <c r="AA159"/>
  <c r="A159"/>
  <c r="Z160"/>
  <c r="AA160"/>
  <c r="A160" s="1"/>
  <c r="N160" s="1"/>
  <c r="Z161"/>
  <c r="AA161"/>
  <c r="A161"/>
  <c r="Z162"/>
  <c r="AA162"/>
  <c r="A162" s="1"/>
  <c r="K162" s="1"/>
  <c r="Z163"/>
  <c r="AA163"/>
  <c r="A163"/>
  <c r="D164"/>
  <c r="F164"/>
  <c r="J164" s="1"/>
  <c r="G164"/>
  <c r="H164"/>
  <c r="Z164"/>
  <c r="AA164"/>
  <c r="A164" s="1"/>
  <c r="D165"/>
  <c r="F165"/>
  <c r="G165"/>
  <c r="H165"/>
  <c r="Z165"/>
  <c r="AA165"/>
  <c r="A165"/>
  <c r="D166"/>
  <c r="F166"/>
  <c r="G166"/>
  <c r="H166"/>
  <c r="Z166"/>
  <c r="AA166"/>
  <c r="A166" s="1"/>
  <c r="D167"/>
  <c r="F167"/>
  <c r="G167"/>
  <c r="H167"/>
  <c r="Z167"/>
  <c r="AA167"/>
  <c r="A167"/>
  <c r="D168"/>
  <c r="F168"/>
  <c r="G168"/>
  <c r="H168"/>
  <c r="Z168"/>
  <c r="AA168"/>
  <c r="A168" s="1"/>
  <c r="D169"/>
  <c r="F169"/>
  <c r="G169"/>
  <c r="H169"/>
  <c r="Z169"/>
  <c r="AA169"/>
  <c r="A169"/>
  <c r="D170"/>
  <c r="F170"/>
  <c r="G170"/>
  <c r="H170"/>
  <c r="Z170"/>
  <c r="AA170"/>
  <c r="A170" s="1"/>
  <c r="D171"/>
  <c r="F171"/>
  <c r="G171"/>
  <c r="H171"/>
  <c r="Z171"/>
  <c r="AA171"/>
  <c r="A171"/>
  <c r="D172"/>
  <c r="F172"/>
  <c r="G172"/>
  <c r="H172"/>
  <c r="Z172"/>
  <c r="AA172"/>
  <c r="A172" s="1"/>
  <c r="D173"/>
  <c r="F173"/>
  <c r="G173"/>
  <c r="H173"/>
  <c r="Z173"/>
  <c r="AA173"/>
  <c r="A173"/>
  <c r="D174"/>
  <c r="F174"/>
  <c r="G174"/>
  <c r="H174"/>
  <c r="Z174"/>
  <c r="AA174"/>
  <c r="A174" s="1"/>
  <c r="D175"/>
  <c r="F175"/>
  <c r="G175"/>
  <c r="H175"/>
  <c r="Z175"/>
  <c r="AA175"/>
  <c r="A175"/>
  <c r="D176"/>
  <c r="F176"/>
  <c r="G176"/>
  <c r="H176"/>
  <c r="Z176"/>
  <c r="AA176"/>
  <c r="A176" s="1"/>
  <c r="D177"/>
  <c r="F177"/>
  <c r="G177"/>
  <c r="H177"/>
  <c r="Z177"/>
  <c r="AA177"/>
  <c r="A177"/>
  <c r="D178"/>
  <c r="F178"/>
  <c r="G178"/>
  <c r="H178"/>
  <c r="Z178"/>
  <c r="AA178"/>
  <c r="A178" s="1"/>
  <c r="D179"/>
  <c r="F179"/>
  <c r="G179"/>
  <c r="H179"/>
  <c r="Z179"/>
  <c r="AA179"/>
  <c r="A179"/>
  <c r="D180"/>
  <c r="F180"/>
  <c r="G180"/>
  <c r="H180"/>
  <c r="Z180"/>
  <c r="AA180"/>
  <c r="A180" s="1"/>
  <c r="D181"/>
  <c r="F181"/>
  <c r="G181"/>
  <c r="H181"/>
  <c r="Z181"/>
  <c r="AA181"/>
  <c r="A181"/>
  <c r="D182"/>
  <c r="F182"/>
  <c r="G182"/>
  <c r="H182"/>
  <c r="Z182"/>
  <c r="AA182"/>
  <c r="A182" s="1"/>
  <c r="D183"/>
  <c r="F183"/>
  <c r="G183"/>
  <c r="H183"/>
  <c r="Z183"/>
  <c r="AA183"/>
  <c r="A183"/>
  <c r="D184"/>
  <c r="F184"/>
  <c r="G184"/>
  <c r="H184"/>
  <c r="Z184"/>
  <c r="AA184"/>
  <c r="A184" s="1"/>
  <c r="D185"/>
  <c r="F185"/>
  <c r="G185"/>
  <c r="H185"/>
  <c r="Z185"/>
  <c r="AA185"/>
  <c r="A185"/>
  <c r="D186"/>
  <c r="F186"/>
  <c r="G186"/>
  <c r="H186"/>
  <c r="Z186"/>
  <c r="AA186"/>
  <c r="A186" s="1"/>
  <c r="D187"/>
  <c r="F187"/>
  <c r="G187"/>
  <c r="H187"/>
  <c r="Z187"/>
  <c r="AA187"/>
  <c r="A187"/>
  <c r="D188"/>
  <c r="F188"/>
  <c r="G188"/>
  <c r="H188"/>
  <c r="Z188"/>
  <c r="AA188"/>
  <c r="A188" s="1"/>
  <c r="D189"/>
  <c r="F189"/>
  <c r="G189"/>
  <c r="H189"/>
  <c r="Z189"/>
  <c r="AA189"/>
  <c r="A189"/>
  <c r="D190"/>
  <c r="F190"/>
  <c r="G190"/>
  <c r="H190"/>
  <c r="Z190"/>
  <c r="AA190"/>
  <c r="A190" s="1"/>
  <c r="D191"/>
  <c r="F191"/>
  <c r="G191"/>
  <c r="H191"/>
  <c r="Z191"/>
  <c r="AA191"/>
  <c r="A191"/>
  <c r="D192"/>
  <c r="F192"/>
  <c r="G192"/>
  <c r="H192"/>
  <c r="Z192"/>
  <c r="AA192"/>
  <c r="A192" s="1"/>
  <c r="D193"/>
  <c r="F193"/>
  <c r="G193"/>
  <c r="H193"/>
  <c r="Z193"/>
  <c r="AA193"/>
  <c r="A193"/>
  <c r="D194"/>
  <c r="F194"/>
  <c r="G194"/>
  <c r="H194"/>
  <c r="Z194"/>
  <c r="AA194"/>
  <c r="A194" s="1"/>
  <c r="D195"/>
  <c r="F195"/>
  <c r="G195"/>
  <c r="H195"/>
  <c r="Z195"/>
  <c r="AA195"/>
  <c r="A195"/>
  <c r="D196"/>
  <c r="F196"/>
  <c r="G196"/>
  <c r="H196"/>
  <c r="Z196"/>
  <c r="AA196"/>
  <c r="A196" s="1"/>
  <c r="D197"/>
  <c r="F197"/>
  <c r="G197"/>
  <c r="H197"/>
  <c r="Z197"/>
  <c r="AA197"/>
  <c r="A197"/>
  <c r="D198"/>
  <c r="F198"/>
  <c r="G198"/>
  <c r="H198"/>
  <c r="Z198"/>
  <c r="AA198"/>
  <c r="A198" s="1"/>
  <c r="D199"/>
  <c r="F199"/>
  <c r="G199"/>
  <c r="H199"/>
  <c r="Z199"/>
  <c r="AA199"/>
  <c r="A199"/>
  <c r="D200"/>
  <c r="F200"/>
  <c r="G200"/>
  <c r="H200"/>
  <c r="Z200"/>
  <c r="AA200"/>
  <c r="A200" s="1"/>
  <c r="D201"/>
  <c r="F201"/>
  <c r="G201"/>
  <c r="H201"/>
  <c r="Z201"/>
  <c r="AA201"/>
  <c r="A201"/>
  <c r="D202"/>
  <c r="F202"/>
  <c r="G202"/>
  <c r="H202"/>
  <c r="Z202"/>
  <c r="AA202"/>
  <c r="A202" s="1"/>
  <c r="D203"/>
  <c r="F203"/>
  <c r="G203"/>
  <c r="H203"/>
  <c r="Z203"/>
  <c r="AA203"/>
  <c r="A203"/>
  <c r="A3" i="12"/>
  <c r="B7"/>
  <c r="C7"/>
  <c r="D7"/>
  <c r="E7"/>
  <c r="A4"/>
  <c r="B8"/>
  <c r="C8"/>
  <c r="D8"/>
  <c r="E8"/>
  <c r="A5"/>
  <c r="B9"/>
  <c r="C9"/>
  <c r="D9"/>
  <c r="E9"/>
  <c r="A6"/>
  <c r="B10"/>
  <c r="C10"/>
  <c r="D10"/>
  <c r="E10"/>
  <c r="A7"/>
  <c r="A8"/>
  <c r="A9"/>
  <c r="A10"/>
  <c r="B11"/>
  <c r="C11"/>
  <c r="D11"/>
  <c r="E11"/>
  <c r="B12"/>
  <c r="C12"/>
  <c r="D12"/>
  <c r="E12"/>
  <c r="B13"/>
  <c r="C13"/>
  <c r="D13"/>
  <c r="E13"/>
  <c r="B14"/>
  <c r="D14"/>
  <c r="E14"/>
  <c r="B15"/>
  <c r="C15"/>
  <c r="D15"/>
  <c r="E15"/>
  <c r="B16"/>
  <c r="C16"/>
  <c r="D16"/>
  <c r="E16"/>
  <c r="B17"/>
  <c r="C17"/>
  <c r="D17"/>
  <c r="E17"/>
  <c r="B18"/>
  <c r="C18"/>
  <c r="D18"/>
  <c r="E18"/>
  <c r="B19"/>
  <c r="C19"/>
  <c r="D19"/>
  <c r="E19"/>
  <c r="B20"/>
  <c r="C20"/>
  <c r="D20"/>
  <c r="E20"/>
  <c r="B21"/>
  <c r="C21"/>
  <c r="D21"/>
  <c r="E21"/>
  <c r="B22"/>
  <c r="C22"/>
  <c r="D22"/>
  <c r="E22"/>
  <c r="B23"/>
  <c r="C23"/>
  <c r="D23"/>
  <c r="E23"/>
  <c r="B24"/>
  <c r="C24"/>
  <c r="D24"/>
  <c r="E24"/>
  <c r="B25"/>
  <c r="C25"/>
  <c r="D25"/>
  <c r="E25"/>
  <c r="B26"/>
  <c r="C26"/>
  <c r="D26"/>
  <c r="E26"/>
  <c r="B27"/>
  <c r="C27"/>
  <c r="D27"/>
  <c r="E27"/>
  <c r="B28"/>
  <c r="C28"/>
  <c r="D28"/>
  <c r="E28"/>
  <c r="B29"/>
  <c r="C29"/>
  <c r="D29"/>
  <c r="E29"/>
  <c r="B30"/>
  <c r="C30"/>
  <c r="D30"/>
  <c r="E30"/>
  <c r="B31"/>
  <c r="C31"/>
  <c r="D31"/>
  <c r="E31"/>
  <c r="B32"/>
  <c r="C32"/>
  <c r="D32"/>
  <c r="E32"/>
  <c r="B33"/>
  <c r="C33"/>
  <c r="D33"/>
  <c r="E33"/>
  <c r="B34"/>
  <c r="C34"/>
  <c r="D34"/>
  <c r="E34"/>
  <c r="B35"/>
  <c r="C35"/>
  <c r="D35"/>
  <c r="E35"/>
  <c r="B36"/>
  <c r="C36"/>
  <c r="D36"/>
  <c r="E36"/>
  <c r="B37"/>
  <c r="C37"/>
  <c r="D37"/>
  <c r="E37"/>
  <c r="B38"/>
  <c r="C38"/>
  <c r="D38"/>
  <c r="E38"/>
  <c r="B39"/>
  <c r="C39"/>
  <c r="D39"/>
  <c r="E39"/>
  <c r="B40"/>
  <c r="C40"/>
  <c r="D40"/>
  <c r="E40"/>
  <c r="B41"/>
  <c r="C41"/>
  <c r="D41"/>
  <c r="E41"/>
  <c r="B42"/>
  <c r="C42"/>
  <c r="D42"/>
  <c r="E42"/>
  <c r="B43"/>
  <c r="C43"/>
  <c r="D43"/>
  <c r="E43"/>
  <c r="B44"/>
  <c r="C44"/>
  <c r="D44"/>
  <c r="E44"/>
  <c r="B45"/>
  <c r="C45"/>
  <c r="D45"/>
  <c r="E45"/>
  <c r="B46"/>
  <c r="C46"/>
  <c r="D46"/>
  <c r="E46"/>
  <c r="B47"/>
  <c r="C47"/>
  <c r="D47"/>
  <c r="E47"/>
  <c r="B48"/>
  <c r="C48"/>
  <c r="D48"/>
  <c r="E48"/>
  <c r="B49"/>
  <c r="C49"/>
  <c r="D49"/>
  <c r="E49"/>
  <c r="B50"/>
  <c r="C50"/>
  <c r="D50"/>
  <c r="E50"/>
  <c r="B51"/>
  <c r="C51"/>
  <c r="D51"/>
  <c r="E51"/>
  <c r="B52"/>
  <c r="C52"/>
  <c r="D52"/>
  <c r="E52"/>
  <c r="B53"/>
  <c r="C53"/>
  <c r="D53"/>
  <c r="E53"/>
  <c r="B54"/>
  <c r="C54"/>
  <c r="D54"/>
  <c r="E54"/>
  <c r="B55"/>
  <c r="C55"/>
  <c r="D55"/>
  <c r="E55"/>
  <c r="B56"/>
  <c r="C56"/>
  <c r="D56"/>
  <c r="E56"/>
  <c r="B57"/>
  <c r="C57"/>
  <c r="D57"/>
  <c r="E57"/>
  <c r="B58"/>
  <c r="C58"/>
  <c r="D58"/>
  <c r="E58"/>
  <c r="B59"/>
  <c r="C59"/>
  <c r="D59"/>
  <c r="E59"/>
  <c r="B60"/>
  <c r="C60"/>
  <c r="D60"/>
  <c r="E60"/>
  <c r="B61"/>
  <c r="C61"/>
  <c r="D61"/>
  <c r="E61"/>
  <c r="B67"/>
  <c r="C67"/>
  <c r="D67"/>
  <c r="E67"/>
  <c r="B68"/>
  <c r="C68"/>
  <c r="D68"/>
  <c r="E68"/>
  <c r="B69"/>
  <c r="C69"/>
  <c r="D69"/>
  <c r="E69"/>
  <c r="B70"/>
  <c r="C70"/>
  <c r="D70"/>
  <c r="E70"/>
  <c r="B71"/>
  <c r="C71"/>
  <c r="D71"/>
  <c r="E71"/>
  <c r="B72"/>
  <c r="C72"/>
  <c r="D72"/>
  <c r="E72"/>
  <c r="A73"/>
  <c r="B73"/>
  <c r="C73"/>
  <c r="D73"/>
  <c r="E73"/>
  <c r="A74"/>
  <c r="B74"/>
  <c r="C74"/>
  <c r="D74"/>
  <c r="E74"/>
  <c r="A75"/>
  <c r="B75"/>
  <c r="C75"/>
  <c r="D75"/>
  <c r="E75"/>
  <c r="A76"/>
  <c r="B76"/>
  <c r="C76"/>
  <c r="D76"/>
  <c r="E76"/>
  <c r="A77"/>
  <c r="B77"/>
  <c r="C77"/>
  <c r="D77"/>
  <c r="E77"/>
  <c r="A78"/>
  <c r="B78"/>
  <c r="C78"/>
  <c r="D78"/>
  <c r="E78"/>
  <c r="A79"/>
  <c r="B79"/>
  <c r="C79"/>
  <c r="D79"/>
  <c r="E79"/>
  <c r="A80"/>
  <c r="B80"/>
  <c r="C80"/>
  <c r="D80"/>
  <c r="E80"/>
  <c r="A81"/>
  <c r="B81"/>
  <c r="C81"/>
  <c r="D81"/>
  <c r="E81"/>
  <c r="A82"/>
  <c r="B82"/>
  <c r="C82"/>
  <c r="D82"/>
  <c r="E82"/>
  <c r="A83"/>
  <c r="B83"/>
  <c r="C83"/>
  <c r="D83"/>
  <c r="E83"/>
  <c r="A84"/>
  <c r="B84"/>
  <c r="C84"/>
  <c r="D84"/>
  <c r="E84"/>
  <c r="A85"/>
  <c r="B85"/>
  <c r="C85"/>
  <c r="D85"/>
  <c r="E85"/>
  <c r="A86"/>
  <c r="B86"/>
  <c r="C86"/>
  <c r="D86"/>
  <c r="E86"/>
  <c r="A87"/>
  <c r="B87"/>
  <c r="C87"/>
  <c r="D87"/>
  <c r="E87"/>
  <c r="A88"/>
  <c r="B88"/>
  <c r="C88"/>
  <c r="D88"/>
  <c r="E88"/>
  <c r="A89"/>
  <c r="B89"/>
  <c r="C89"/>
  <c r="D89"/>
  <c r="E89"/>
  <c r="A90"/>
  <c r="B90"/>
  <c r="C90"/>
  <c r="D90"/>
  <c r="E90"/>
  <c r="A91"/>
  <c r="B91"/>
  <c r="C91"/>
  <c r="D91"/>
  <c r="E91"/>
  <c r="A92"/>
  <c r="B92"/>
  <c r="C92"/>
  <c r="D92"/>
  <c r="E92"/>
  <c r="A93"/>
  <c r="B93"/>
  <c r="C93"/>
  <c r="D93"/>
  <c r="E93"/>
  <c r="A94"/>
  <c r="B94"/>
  <c r="C94"/>
  <c r="D94"/>
  <c r="E94"/>
  <c r="A95"/>
  <c r="B95"/>
  <c r="C95"/>
  <c r="D95"/>
  <c r="E95"/>
  <c r="A96"/>
  <c r="B96"/>
  <c r="C96"/>
  <c r="D96"/>
  <c r="E96"/>
  <c r="A97"/>
  <c r="B97"/>
  <c r="C97"/>
  <c r="D97"/>
  <c r="E97"/>
  <c r="A98"/>
  <c r="B98"/>
  <c r="C98"/>
  <c r="D98"/>
  <c r="E98"/>
  <c r="A99"/>
  <c r="B99"/>
  <c r="C99"/>
  <c r="D99"/>
  <c r="E99"/>
  <c r="A100"/>
  <c r="B100"/>
  <c r="C100"/>
  <c r="D100"/>
  <c r="E100"/>
  <c r="A101"/>
  <c r="B101"/>
  <c r="C101"/>
  <c r="D101"/>
  <c r="E101"/>
  <c r="A102"/>
  <c r="B102"/>
  <c r="C102"/>
  <c r="D102"/>
  <c r="E102"/>
  <c r="A103"/>
  <c r="B103"/>
  <c r="C103"/>
  <c r="D103"/>
  <c r="E103"/>
  <c r="A104"/>
  <c r="B104"/>
  <c r="C104"/>
  <c r="D104"/>
  <c r="E104"/>
  <c r="A105"/>
  <c r="B105"/>
  <c r="C105"/>
  <c r="D105"/>
  <c r="E105"/>
  <c r="A106"/>
  <c r="B106"/>
  <c r="C106"/>
  <c r="D106"/>
  <c r="E106"/>
  <c r="A107"/>
  <c r="B107"/>
  <c r="C107"/>
  <c r="D107"/>
  <c r="E107"/>
  <c r="A108"/>
  <c r="B108"/>
  <c r="C108"/>
  <c r="D108"/>
  <c r="E108"/>
  <c r="A109"/>
  <c r="B109"/>
  <c r="C109"/>
  <c r="D109"/>
  <c r="E109"/>
  <c r="A110"/>
  <c r="B110"/>
  <c r="C110"/>
  <c r="D110"/>
  <c r="E110"/>
  <c r="A111"/>
  <c r="B111"/>
  <c r="C111"/>
  <c r="D111"/>
  <c r="E111"/>
  <c r="A112"/>
  <c r="B112"/>
  <c r="C112"/>
  <c r="D112"/>
  <c r="E112"/>
  <c r="A113"/>
  <c r="B113"/>
  <c r="C113"/>
  <c r="D113"/>
  <c r="E113"/>
  <c r="A114"/>
  <c r="B114"/>
  <c r="C114"/>
  <c r="D114"/>
  <c r="E114"/>
  <c r="A115"/>
  <c r="B115"/>
  <c r="C115"/>
  <c r="D115"/>
  <c r="E115"/>
  <c r="A116"/>
  <c r="B116"/>
  <c r="C116"/>
  <c r="D116"/>
  <c r="E116"/>
  <c r="A117"/>
  <c r="B117"/>
  <c r="C117"/>
  <c r="D117"/>
  <c r="E117"/>
  <c r="A118"/>
  <c r="B118"/>
  <c r="C118"/>
  <c r="D118"/>
  <c r="E118"/>
  <c r="A119"/>
  <c r="B119"/>
  <c r="C119"/>
  <c r="D119"/>
  <c r="E119"/>
  <c r="A120"/>
  <c r="B120"/>
  <c r="C120"/>
  <c r="D120"/>
  <c r="E120"/>
  <c r="A121"/>
  <c r="B121"/>
  <c r="C121"/>
  <c r="D121"/>
  <c r="E121"/>
  <c r="A122"/>
  <c r="B122"/>
  <c r="C122"/>
  <c r="D122"/>
  <c r="E122"/>
  <c r="A123"/>
  <c r="B123"/>
  <c r="C123"/>
  <c r="D123"/>
  <c r="E123"/>
  <c r="A124"/>
  <c r="B124"/>
  <c r="C124"/>
  <c r="D124"/>
  <c r="E124"/>
  <c r="A125"/>
  <c r="B125"/>
  <c r="C125"/>
  <c r="D125"/>
  <c r="E125"/>
  <c r="A126"/>
  <c r="B126"/>
  <c r="C126"/>
  <c r="D126"/>
  <c r="E126"/>
  <c r="A127"/>
  <c r="B127"/>
  <c r="C127"/>
  <c r="D127"/>
  <c r="E127"/>
  <c r="A128"/>
  <c r="B128"/>
  <c r="C128"/>
  <c r="D128"/>
  <c r="E128"/>
  <c r="A129"/>
  <c r="B129"/>
  <c r="C129"/>
  <c r="D129"/>
  <c r="E129"/>
  <c r="A130"/>
  <c r="B130"/>
  <c r="C130"/>
  <c r="D130"/>
  <c r="E130"/>
  <c r="A131"/>
  <c r="B131"/>
  <c r="C131"/>
  <c r="D131"/>
  <c r="E131"/>
  <c r="A132"/>
  <c r="B132"/>
  <c r="C132"/>
  <c r="D132"/>
  <c r="E132"/>
  <c r="A133"/>
  <c r="B133"/>
  <c r="C133"/>
  <c r="D133"/>
  <c r="E133"/>
  <c r="A134"/>
  <c r="B134"/>
  <c r="C134"/>
  <c r="D134"/>
  <c r="E134"/>
  <c r="A135"/>
  <c r="B135"/>
  <c r="C135"/>
  <c r="D135"/>
  <c r="E135"/>
  <c r="A136"/>
  <c r="B136"/>
  <c r="C136"/>
  <c r="D136"/>
  <c r="E136"/>
  <c r="A137"/>
  <c r="B137"/>
  <c r="C137"/>
  <c r="D137"/>
  <c r="E137"/>
  <c r="A138"/>
  <c r="B138"/>
  <c r="C138"/>
  <c r="D138"/>
  <c r="E138"/>
  <c r="A139"/>
  <c r="B139"/>
  <c r="C139"/>
  <c r="D139"/>
  <c r="E139"/>
  <c r="A140"/>
  <c r="B140"/>
  <c r="C140"/>
  <c r="D140"/>
  <c r="E140"/>
  <c r="A141"/>
  <c r="B141"/>
  <c r="C141"/>
  <c r="D141"/>
  <c r="E141"/>
  <c r="A142"/>
  <c r="B142"/>
  <c r="C142"/>
  <c r="D142"/>
  <c r="E142"/>
  <c r="A143"/>
  <c r="B143"/>
  <c r="C143"/>
  <c r="D143"/>
  <c r="E143"/>
  <c r="A144"/>
  <c r="B144"/>
  <c r="C144"/>
  <c r="D144"/>
  <c r="E144"/>
  <c r="A145"/>
  <c r="B145"/>
  <c r="C145"/>
  <c r="D145"/>
  <c r="E145"/>
  <c r="A146"/>
  <c r="B146"/>
  <c r="C146"/>
  <c r="D146"/>
  <c r="E146"/>
  <c r="A147"/>
  <c r="B147"/>
  <c r="C147"/>
  <c r="D147"/>
  <c r="E147"/>
  <c r="A148"/>
  <c r="B148"/>
  <c r="C148"/>
  <c r="D148"/>
  <c r="E148"/>
  <c r="A149"/>
  <c r="B149"/>
  <c r="C149"/>
  <c r="D149"/>
  <c r="E149"/>
  <c r="A150"/>
  <c r="B150"/>
  <c r="C150"/>
  <c r="D150"/>
  <c r="E150"/>
  <c r="A151"/>
  <c r="B151"/>
  <c r="C151"/>
  <c r="D151"/>
  <c r="E151"/>
  <c r="A152"/>
  <c r="B152"/>
  <c r="C152"/>
  <c r="D152"/>
  <c r="E152"/>
  <c r="A153"/>
  <c r="B153"/>
  <c r="C153"/>
  <c r="D153"/>
  <c r="E153"/>
  <c r="A154"/>
  <c r="B154"/>
  <c r="C154"/>
  <c r="D154"/>
  <c r="E154"/>
  <c r="D4" i="24"/>
  <c r="C5"/>
  <c r="B6"/>
  <c r="G6"/>
  <c r="E7"/>
  <c r="C12"/>
  <c r="E12"/>
  <c r="F12"/>
  <c r="G12"/>
  <c r="C13"/>
  <c r="E13"/>
  <c r="F13"/>
  <c r="G13"/>
  <c r="C14"/>
  <c r="E14"/>
  <c r="F14"/>
  <c r="G14"/>
  <c r="C15"/>
  <c r="E15"/>
  <c r="F15"/>
  <c r="G15"/>
  <c r="C16"/>
  <c r="E16"/>
  <c r="F16"/>
  <c r="G16"/>
  <c r="C17"/>
  <c r="E17"/>
  <c r="F17"/>
  <c r="G17"/>
  <c r="C18"/>
  <c r="E18"/>
  <c r="F18"/>
  <c r="G18"/>
  <c r="C19"/>
  <c r="E19"/>
  <c r="F19"/>
  <c r="G19"/>
  <c r="C20"/>
  <c r="E20"/>
  <c r="F20"/>
  <c r="G20"/>
  <c r="C21"/>
  <c r="E21"/>
  <c r="F21"/>
  <c r="G21"/>
  <c r="C22"/>
  <c r="E22"/>
  <c r="F22"/>
  <c r="G22"/>
  <c r="C23"/>
  <c r="E23"/>
  <c r="F23"/>
  <c r="G23"/>
  <c r="C24"/>
  <c r="E24"/>
  <c r="F24"/>
  <c r="G24"/>
  <c r="C25"/>
  <c r="E25"/>
  <c r="F25"/>
  <c r="G25"/>
  <c r="C26"/>
  <c r="E26"/>
  <c r="F26"/>
  <c r="G26"/>
  <c r="C27"/>
  <c r="E27"/>
  <c r="F27"/>
  <c r="G27"/>
  <c r="C28"/>
  <c r="E28"/>
  <c r="F28"/>
  <c r="G28"/>
  <c r="C29"/>
  <c r="E29"/>
  <c r="F29"/>
  <c r="G29"/>
  <c r="C30"/>
  <c r="E30"/>
  <c r="F30"/>
  <c r="G30"/>
  <c r="C31"/>
  <c r="E31"/>
  <c r="F31"/>
  <c r="G31"/>
  <c r="C32"/>
  <c r="E32"/>
  <c r="F32"/>
  <c r="G32"/>
  <c r="C33"/>
  <c r="E33"/>
  <c r="F33"/>
  <c r="G33"/>
  <c r="C34"/>
  <c r="E34"/>
  <c r="F34"/>
  <c r="G34"/>
  <c r="C35"/>
  <c r="E35"/>
  <c r="F35"/>
  <c r="G35"/>
  <c r="C36"/>
  <c r="E36"/>
  <c r="F36"/>
  <c r="G36"/>
  <c r="C37"/>
  <c r="E37"/>
  <c r="F37"/>
  <c r="G37"/>
  <c r="C38"/>
  <c r="E38"/>
  <c r="F38"/>
  <c r="G38"/>
  <c r="C39"/>
  <c r="E39"/>
  <c r="F39"/>
  <c r="G39"/>
  <c r="E46"/>
  <c r="I46" s="1"/>
  <c r="E47"/>
  <c r="I47" s="1"/>
  <c r="B1" i="28"/>
  <c r="M1"/>
  <c r="B6"/>
  <c r="C6"/>
  <c r="B7"/>
  <c r="C7"/>
  <c r="B8"/>
  <c r="C8"/>
  <c r="B9"/>
  <c r="C9"/>
  <c r="B10"/>
  <c r="C10"/>
  <c r="B11"/>
  <c r="C11"/>
  <c r="B12"/>
  <c r="C12"/>
  <c r="B13"/>
  <c r="C13"/>
  <c r="B14"/>
  <c r="C14"/>
  <c r="B15"/>
  <c r="C15"/>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D16" i="27"/>
  <c r="D17"/>
  <c r="D18"/>
  <c r="D19"/>
  <c r="C20"/>
  <c r="F20"/>
  <c r="D2" i="17"/>
  <c r="K2"/>
  <c r="D3"/>
  <c r="D4"/>
  <c r="D5"/>
  <c r="L5"/>
  <c r="M8"/>
  <c r="E18" i="31" s="1"/>
  <c r="P54" i="17"/>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P167"/>
  <c r="P168"/>
  <c r="P169"/>
  <c r="P170"/>
  <c r="P171"/>
  <c r="P172"/>
  <c r="P173"/>
  <c r="P174"/>
  <c r="P175"/>
  <c r="P176"/>
  <c r="P177"/>
  <c r="P178"/>
  <c r="P179"/>
  <c r="P180"/>
  <c r="P181"/>
  <c r="P182"/>
  <c r="P183"/>
  <c r="P184"/>
  <c r="P185"/>
  <c r="P186"/>
  <c r="P187"/>
  <c r="P188"/>
  <c r="P189"/>
  <c r="P190"/>
  <c r="P191"/>
  <c r="P192"/>
  <c r="P193"/>
  <c r="P194"/>
  <c r="P195"/>
  <c r="P196"/>
  <c r="P197"/>
  <c r="P198"/>
  <c r="P199"/>
  <c r="F2" i="18"/>
  <c r="D8" i="31"/>
  <c r="B10"/>
  <c r="E10"/>
  <c r="M10"/>
  <c r="D12"/>
  <c r="D14"/>
  <c r="J18"/>
  <c r="D21"/>
  <c r="B27"/>
  <c r="F27"/>
  <c r="L27"/>
  <c r="B28"/>
  <c r="F28"/>
  <c r="L28"/>
  <c r="B29"/>
  <c r="F29"/>
  <c r="L29"/>
  <c r="B30"/>
  <c r="F30"/>
  <c r="L30"/>
  <c r="B31"/>
  <c r="F31"/>
  <c r="L31"/>
  <c r="B33"/>
  <c r="F33"/>
  <c r="L33"/>
  <c r="J101"/>
  <c r="J10" i="13"/>
  <c r="L10"/>
  <c r="AJ20"/>
  <c r="E20" i="18"/>
  <c r="AJ18" i="13"/>
  <c r="AJ36"/>
  <c r="AJ32"/>
  <c r="AJ28"/>
  <c r="AJ24"/>
  <c r="AJ16"/>
  <c r="AJ14"/>
  <c r="AJ12"/>
  <c r="AJ10"/>
  <c r="AJ8"/>
  <c r="AJ6"/>
  <c r="H2" i="18"/>
  <c r="G33" i="27"/>
  <c r="M30" i="13"/>
  <c r="L16" i="31"/>
  <c r="E11" i="18"/>
  <c r="M21" i="13"/>
  <c r="N21" s="1"/>
  <c r="H9" i="18"/>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I164" i="13"/>
  <c r="I165" s="1"/>
  <c r="I166" s="1"/>
  <c r="I167" s="1"/>
  <c r="I168" s="1"/>
  <c r="I169" s="1"/>
  <c r="I170" s="1"/>
  <c r="I171" s="1"/>
  <c r="I172" s="1"/>
  <c r="I173" s="1"/>
  <c r="I174" s="1"/>
  <c r="I175" s="1"/>
  <c r="I176" s="1"/>
  <c r="I177" s="1"/>
  <c r="I178" s="1"/>
  <c r="I179" s="1"/>
  <c r="I180" s="1"/>
  <c r="I181" s="1"/>
  <c r="I182" s="1"/>
  <c r="I183" s="1"/>
  <c r="I184" s="1"/>
  <c r="I185" s="1"/>
  <c r="I186" s="1"/>
  <c r="I187" s="1"/>
  <c r="I188" s="1"/>
  <c r="I189" s="1"/>
  <c r="I190" s="1"/>
  <c r="I191" s="1"/>
  <c r="I192" s="1"/>
  <c r="I193" s="1"/>
  <c r="I194" s="1"/>
  <c r="I195" s="1"/>
  <c r="I196" s="1"/>
  <c r="I197" s="1"/>
  <c r="I198" s="1"/>
  <c r="I199" s="1"/>
  <c r="I200" s="1"/>
  <c r="I201" s="1"/>
  <c r="I202" s="1"/>
  <c r="I203" s="1"/>
  <c r="J44"/>
  <c r="S44" s="1"/>
  <c r="M74"/>
  <c r="J32"/>
  <c r="L32" s="1"/>
  <c r="J145"/>
  <c r="L145" s="1"/>
  <c r="M16"/>
  <c r="O16" s="1"/>
  <c r="J26"/>
  <c r="K26" s="1"/>
  <c r="M7"/>
  <c r="J82"/>
  <c r="S82"/>
  <c r="U82" s="1"/>
  <c r="J111"/>
  <c r="K111" s="1"/>
  <c r="M122"/>
  <c r="N122" s="1"/>
  <c r="M81"/>
  <c r="J162"/>
  <c r="M160"/>
  <c r="J156"/>
  <c r="L156"/>
  <c r="M154"/>
  <c r="J150"/>
  <c r="L150"/>
  <c r="M144"/>
  <c r="M138"/>
  <c r="M110"/>
  <c r="O110" s="1"/>
  <c r="M96"/>
  <c r="O96" s="1"/>
  <c r="M76"/>
  <c r="N76" s="1"/>
  <c r="J62"/>
  <c r="L62" s="1"/>
  <c r="M131"/>
  <c r="O131" s="1"/>
  <c r="M37"/>
  <c r="O37" s="1"/>
  <c r="M39"/>
  <c r="O39" s="1"/>
  <c r="M45"/>
  <c r="N45" s="1"/>
  <c r="M75"/>
  <c r="O75" s="1"/>
  <c r="J53"/>
  <c r="M93"/>
  <c r="O93"/>
  <c r="M6"/>
  <c r="O6"/>
  <c r="M8"/>
  <c r="M10"/>
  <c r="O10" s="1"/>
  <c r="J11"/>
  <c r="J43"/>
  <c r="M20"/>
  <c r="D16" i="31"/>
  <c r="M13" i="13"/>
  <c r="O13" s="1"/>
  <c r="M25"/>
  <c r="N25" s="1"/>
  <c r="J40"/>
  <c r="S40" s="1"/>
  <c r="J50"/>
  <c r="S50"/>
  <c r="V50" s="1"/>
  <c r="W50" s="1"/>
  <c r="Y50" s="1"/>
  <c r="J70"/>
  <c r="S70" s="1"/>
  <c r="M103"/>
  <c r="J105"/>
  <c r="L105"/>
  <c r="J18"/>
  <c r="M114"/>
  <c r="J139"/>
  <c r="K139" s="1"/>
  <c r="M22"/>
  <c r="O22" s="1"/>
  <c r="M38"/>
  <c r="O38" s="1"/>
  <c r="M53"/>
  <c r="J49"/>
  <c r="L49"/>
  <c r="M113"/>
  <c r="J55"/>
  <c r="S55" s="1"/>
  <c r="E13" i="18"/>
  <c r="J19" i="13"/>
  <c r="K19" s="1"/>
  <c r="M28"/>
  <c r="N28" s="1"/>
  <c r="J29"/>
  <c r="M44"/>
  <c r="J120"/>
  <c r="L120"/>
  <c r="J108"/>
  <c r="K108"/>
  <c r="M92"/>
  <c r="J90"/>
  <c r="S90"/>
  <c r="U90" s="1"/>
  <c r="M88"/>
  <c r="J66"/>
  <c r="S66"/>
  <c r="M60"/>
  <c r="N60"/>
  <c r="J56"/>
  <c r="K56"/>
  <c r="L108"/>
  <c r="L11"/>
  <c r="S53"/>
  <c r="V53" s="1"/>
  <c r="J9"/>
  <c r="K9" s="1"/>
  <c r="L19"/>
  <c r="M17"/>
  <c r="O17"/>
  <c r="M23"/>
  <c r="J28"/>
  <c r="L28"/>
  <c r="J36"/>
  <c r="J42"/>
  <c r="J46"/>
  <c r="J74"/>
  <c r="S74" s="1"/>
  <c r="M117"/>
  <c r="M147"/>
  <c r="O147"/>
  <c r="J129"/>
  <c r="J161"/>
  <c r="S161" s="1"/>
  <c r="M29"/>
  <c r="N29" s="1"/>
  <c r="J25"/>
  <c r="P25" s="1"/>
  <c r="Q25" s="1"/>
  <c r="M70"/>
  <c r="N70"/>
  <c r="J143"/>
  <c r="S143"/>
  <c r="T143" s="1"/>
  <c r="M27"/>
  <c r="O27" s="1"/>
  <c r="J23"/>
  <c r="S23" s="1"/>
  <c r="J85"/>
  <c r="S85"/>
  <c r="V85" s="1"/>
  <c r="M14"/>
  <c r="O14" s="1"/>
  <c r="M18"/>
  <c r="N18" s="1"/>
  <c r="M26"/>
  <c r="N26" s="1"/>
  <c r="M34"/>
  <c r="N34" s="1"/>
  <c r="M41"/>
  <c r="N41" s="1"/>
  <c r="M49"/>
  <c r="M15"/>
  <c r="O15"/>
  <c r="J41"/>
  <c r="M59"/>
  <c r="O59" s="1"/>
  <c r="M91"/>
  <c r="N91" s="1"/>
  <c r="M141"/>
  <c r="J16"/>
  <c r="P16"/>
  <c r="M35"/>
  <c r="J47"/>
  <c r="L47" s="1"/>
  <c r="J106"/>
  <c r="L106" s="1"/>
  <c r="J93"/>
  <c r="L93" s="1"/>
  <c r="M19"/>
  <c r="N19" s="1"/>
  <c r="M31"/>
  <c r="J159"/>
  <c r="K159"/>
  <c r="M157"/>
  <c r="M155"/>
  <c r="N155" s="1"/>
  <c r="J153"/>
  <c r="M139"/>
  <c r="N139"/>
  <c r="J137"/>
  <c r="S137"/>
  <c r="J131"/>
  <c r="P131"/>
  <c r="J127"/>
  <c r="S127"/>
  <c r="T127" s="1"/>
  <c r="M125"/>
  <c r="N125" s="1"/>
  <c r="M123"/>
  <c r="O123" s="1"/>
  <c r="J121"/>
  <c r="L121" s="1"/>
  <c r="L23"/>
  <c r="L162"/>
  <c r="L161"/>
  <c r="O41"/>
  <c r="O26"/>
  <c r="S36"/>
  <c r="K161"/>
  <c r="L111"/>
  <c r="O103"/>
  <c r="L44"/>
  <c r="L26"/>
  <c r="S18"/>
  <c r="S26"/>
  <c r="J142"/>
  <c r="L142" s="1"/>
  <c r="O114"/>
  <c r="P53"/>
  <c r="O53"/>
  <c r="L9"/>
  <c r="K143"/>
  <c r="O160"/>
  <c r="O138"/>
  <c r="O88"/>
  <c r="S150"/>
  <c r="O81"/>
  <c r="S93"/>
  <c r="O122"/>
  <c r="O30"/>
  <c r="O74"/>
  <c r="N113"/>
  <c r="O113"/>
  <c r="K55"/>
  <c r="L55"/>
  <c r="L137"/>
  <c r="L127"/>
  <c r="E115" i="18"/>
  <c r="J115" i="13"/>
  <c r="E109" i="18"/>
  <c r="J109" i="13"/>
  <c r="L109"/>
  <c r="M109"/>
  <c r="O109"/>
  <c r="J78"/>
  <c r="J86"/>
  <c r="S86" s="1"/>
  <c r="J94"/>
  <c r="M68"/>
  <c r="N68"/>
  <c r="M84"/>
  <c r="O84"/>
  <c r="J99"/>
  <c r="M86"/>
  <c r="J81"/>
  <c r="M132"/>
  <c r="M128"/>
  <c r="M152"/>
  <c r="M120"/>
  <c r="M57"/>
  <c r="M67"/>
  <c r="M83"/>
  <c r="M101"/>
  <c r="M130"/>
  <c r="M146"/>
  <c r="M162"/>
  <c r="P162" s="1"/>
  <c r="J100"/>
  <c r="J116"/>
  <c r="M72"/>
  <c r="M118"/>
  <c r="M116"/>
  <c r="J122"/>
  <c r="J126"/>
  <c r="J83"/>
  <c r="S83"/>
  <c r="J152"/>
  <c r="M97"/>
  <c r="O97" s="1"/>
  <c r="M65"/>
  <c r="M50"/>
  <c r="J75"/>
  <c r="J98"/>
  <c r="L98" s="1"/>
  <c r="M61"/>
  <c r="O61" s="1"/>
  <c r="J91"/>
  <c r="M106"/>
  <c r="M85"/>
  <c r="O85" s="1"/>
  <c r="M32"/>
  <c r="J33"/>
  <c r="S33"/>
  <c r="M36"/>
  <c r="J37"/>
  <c r="L37" s="1"/>
  <c r="M40"/>
  <c r="M52"/>
  <c r="J30"/>
  <c r="J59"/>
  <c r="L59"/>
  <c r="J160"/>
  <c r="L160"/>
  <c r="M156"/>
  <c r="J154"/>
  <c r="M150"/>
  <c r="M148"/>
  <c r="O148" s="1"/>
  <c r="J146"/>
  <c r="J144"/>
  <c r="S144"/>
  <c r="M142"/>
  <c r="J138"/>
  <c r="M136"/>
  <c r="O136"/>
  <c r="J132"/>
  <c r="J130"/>
  <c r="J128"/>
  <c r="M126"/>
  <c r="J114"/>
  <c r="L114"/>
  <c r="M108"/>
  <c r="M100"/>
  <c r="M98"/>
  <c r="M11"/>
  <c r="P11" s="1"/>
  <c r="O25"/>
  <c r="O21"/>
  <c r="S62"/>
  <c r="V62"/>
  <c r="P50"/>
  <c r="R50"/>
  <c r="K137"/>
  <c r="J163"/>
  <c r="L163" s="1"/>
  <c r="M111"/>
  <c r="O111" s="1"/>
  <c r="M4"/>
  <c r="S56"/>
  <c r="V56"/>
  <c r="V82"/>
  <c r="N131"/>
  <c r="S105"/>
  <c r="V105" s="1"/>
  <c r="S162"/>
  <c r="U162" s="1"/>
  <c r="O45"/>
  <c r="N75"/>
  <c r="S42"/>
  <c r="T42" s="1"/>
  <c r="T90"/>
  <c r="N147"/>
  <c r="K129"/>
  <c r="S145"/>
  <c r="U145" s="1"/>
  <c r="K145"/>
  <c r="U150"/>
  <c r="L129"/>
  <c r="O117"/>
  <c r="O92"/>
  <c r="L90"/>
  <c r="L46"/>
  <c r="U36"/>
  <c r="O23"/>
  <c r="U18"/>
  <c r="N27"/>
  <c r="N110"/>
  <c r="O76"/>
  <c r="O60"/>
  <c r="L43"/>
  <c r="S43"/>
  <c r="S108"/>
  <c r="U108" s="1"/>
  <c r="K93"/>
  <c r="J136"/>
  <c r="M143"/>
  <c r="J148"/>
  <c r="M149"/>
  <c r="E108" i="18"/>
  <c r="S120" i="13"/>
  <c r="N97"/>
  <c r="K109"/>
  <c r="S156"/>
  <c r="U156" s="1"/>
  <c r="O7"/>
  <c r="N7"/>
  <c r="K59"/>
  <c r="J158"/>
  <c r="M158"/>
  <c r="J140"/>
  <c r="M140"/>
  <c r="J134"/>
  <c r="M134"/>
  <c r="J124"/>
  <c r="M124"/>
  <c r="E118" i="18"/>
  <c r="J118" i="13"/>
  <c r="E112" i="18"/>
  <c r="J112" i="13"/>
  <c r="M112"/>
  <c r="E110" i="18"/>
  <c r="J110" i="13"/>
  <c r="E104" i="18"/>
  <c r="M104" i="13"/>
  <c r="J104"/>
  <c r="E102" i="18"/>
  <c r="J102" i="13"/>
  <c r="M102"/>
  <c r="E96" i="18"/>
  <c r="J96" i="13"/>
  <c r="E94" i="18"/>
  <c r="M94" i="13"/>
  <c r="E92" i="18"/>
  <c r="J92" i="13"/>
  <c r="P92"/>
  <c r="E90" i="18"/>
  <c r="M90" i="13"/>
  <c r="E88" i="18"/>
  <c r="J88" i="13"/>
  <c r="K88" s="1"/>
  <c r="E84" i="18"/>
  <c r="J84" i="13"/>
  <c r="E82" i="18"/>
  <c r="M82" i="13"/>
  <c r="E80" i="18"/>
  <c r="M80" i="13"/>
  <c r="J80"/>
  <c r="K80" s="1"/>
  <c r="E78" i="18"/>
  <c r="M78" i="13"/>
  <c r="E76" i="18"/>
  <c r="J76" i="13"/>
  <c r="K76"/>
  <c r="E72" i="18"/>
  <c r="J72" i="13"/>
  <c r="E68" i="18"/>
  <c r="J68" i="13"/>
  <c r="L68"/>
  <c r="E66" i="18"/>
  <c r="M66" i="13"/>
  <c r="E64" i="18"/>
  <c r="M64" i="13"/>
  <c r="J64"/>
  <c r="L64"/>
  <c r="E62" i="18"/>
  <c r="M62" i="13"/>
  <c r="E60" i="18"/>
  <c r="J60" i="13"/>
  <c r="P60" s="1"/>
  <c r="R60"/>
  <c r="E58" i="18"/>
  <c r="J58" i="13"/>
  <c r="K58" s="1"/>
  <c r="M58"/>
  <c r="E56" i="18"/>
  <c r="M56" i="13"/>
  <c r="E54" i="18"/>
  <c r="J54" i="13"/>
  <c r="K54" s="1"/>
  <c r="M54"/>
  <c r="N54" s="1"/>
  <c r="J48"/>
  <c r="K48"/>
  <c r="J52"/>
  <c r="L52"/>
  <c r="M99"/>
  <c r="M105"/>
  <c r="M115"/>
  <c r="M121"/>
  <c r="O121" s="1"/>
  <c r="M129"/>
  <c r="M137"/>
  <c r="M145"/>
  <c r="M153"/>
  <c r="M161"/>
  <c r="J113"/>
  <c r="P113"/>
  <c r="Q113" s="1"/>
  <c r="J125"/>
  <c r="J133"/>
  <c r="J141"/>
  <c r="J149"/>
  <c r="S149" s="1"/>
  <c r="J157"/>
  <c r="M163"/>
  <c r="J57"/>
  <c r="J63"/>
  <c r="S63" s="1"/>
  <c r="J71"/>
  <c r="J79"/>
  <c r="J87"/>
  <c r="J95"/>
  <c r="J103"/>
  <c r="J119"/>
  <c r="J135"/>
  <c r="J151"/>
  <c r="J65"/>
  <c r="J147"/>
  <c r="J77"/>
  <c r="J123"/>
  <c r="J155"/>
  <c r="M24"/>
  <c r="J27"/>
  <c r="J31"/>
  <c r="J35"/>
  <c r="J39"/>
  <c r="M43"/>
  <c r="M47"/>
  <c r="M51"/>
  <c r="J21"/>
  <c r="P21"/>
  <c r="R21" s="1"/>
  <c r="J22"/>
  <c r="J34"/>
  <c r="J45"/>
  <c r="M63"/>
  <c r="M71"/>
  <c r="M79"/>
  <c r="M87"/>
  <c r="O87" s="1"/>
  <c r="M95"/>
  <c r="M107"/>
  <c r="M119"/>
  <c r="M133"/>
  <c r="P133" s="1"/>
  <c r="M151"/>
  <c r="J117"/>
  <c r="J14"/>
  <c r="J67"/>
  <c r="J101"/>
  <c r="J89"/>
  <c r="J61"/>
  <c r="P61"/>
  <c r="Q61" s="1"/>
  <c r="J69"/>
  <c r="J20"/>
  <c r="J73"/>
  <c r="J97"/>
  <c r="M159"/>
  <c r="P159" s="1"/>
  <c r="M127"/>
  <c r="M89"/>
  <c r="M73"/>
  <c r="M55"/>
  <c r="M46"/>
  <c r="P46"/>
  <c r="Q46" s="1"/>
  <c r="J107"/>
  <c r="M135"/>
  <c r="M77"/>
  <c r="M69"/>
  <c r="P69" s="1"/>
  <c r="M12"/>
  <c r="J13"/>
  <c r="J15"/>
  <c r="J17"/>
  <c r="M42"/>
  <c r="P42"/>
  <c r="R42" s="1"/>
  <c r="M48"/>
  <c r="M5"/>
  <c r="J24"/>
  <c r="K24"/>
  <c r="J38"/>
  <c r="J51"/>
  <c r="M9"/>
  <c r="P9" s="1"/>
  <c r="M33"/>
  <c r="J12"/>
  <c r="J5"/>
  <c r="J4"/>
  <c r="L66"/>
  <c r="K62"/>
  <c r="K50"/>
  <c r="L36"/>
  <c r="P23"/>
  <c r="R23" s="1"/>
  <c r="P139"/>
  <c r="Q139" s="1"/>
  <c r="N123"/>
  <c r="L82"/>
  <c r="S78"/>
  <c r="S46"/>
  <c r="V46"/>
  <c r="W46" s="1"/>
  <c r="S28"/>
  <c r="T28"/>
  <c r="S94"/>
  <c r="T94"/>
  <c r="U86"/>
  <c r="U105"/>
  <c r="T145"/>
  <c r="U85"/>
  <c r="U83"/>
  <c r="U53"/>
  <c r="U26"/>
  <c r="V127"/>
  <c r="T85"/>
  <c r="V42"/>
  <c r="V143"/>
  <c r="V36"/>
  <c r="T53"/>
  <c r="N17"/>
  <c r="P74"/>
  <c r="Q74" s="1"/>
  <c r="K66"/>
  <c r="L50"/>
  <c r="P36"/>
  <c r="K153"/>
  <c r="S129"/>
  <c r="L86"/>
  <c r="K82"/>
  <c r="L56"/>
  <c r="P90"/>
  <c r="R90"/>
  <c r="U50"/>
  <c r="T50"/>
  <c r="K32"/>
  <c r="K40"/>
  <c r="O50"/>
  <c r="T62"/>
  <c r="V93"/>
  <c r="T93"/>
  <c r="U93"/>
  <c r="U143"/>
  <c r="U127"/>
  <c r="U62"/>
  <c r="U23"/>
  <c r="V18"/>
  <c r="P40"/>
  <c r="R40" s="1"/>
  <c r="K46"/>
  <c r="W53"/>
  <c r="Y53"/>
  <c r="P32"/>
  <c r="S32"/>
  <c r="K44"/>
  <c r="P84"/>
  <c r="J8"/>
  <c r="T161"/>
  <c r="V161"/>
  <c r="U161"/>
  <c r="N6"/>
  <c r="N10"/>
  <c r="P10"/>
  <c r="Q10" s="1"/>
  <c r="N13"/>
  <c r="N15"/>
  <c r="S106"/>
  <c r="U106"/>
  <c r="K106"/>
  <c r="N93"/>
  <c r="P93"/>
  <c r="N61"/>
  <c r="L29"/>
  <c r="S29"/>
  <c r="T29" s="1"/>
  <c r="K29"/>
  <c r="N32"/>
  <c r="O32"/>
  <c r="L33"/>
  <c r="K33"/>
  <c r="O52"/>
  <c r="N52"/>
  <c r="S10"/>
  <c r="U10" s="1"/>
  <c r="K10"/>
  <c r="S125"/>
  <c r="S111"/>
  <c r="N84"/>
  <c r="N37"/>
  <c r="L18"/>
  <c r="S76"/>
  <c r="T76" s="1"/>
  <c r="P29"/>
  <c r="J6"/>
  <c r="T162"/>
  <c r="V156"/>
  <c r="N8"/>
  <c r="P68"/>
  <c r="Q68" s="1"/>
  <c r="P70"/>
  <c r="O8"/>
  <c r="J7"/>
  <c r="U66"/>
  <c r="T66"/>
  <c r="N148"/>
  <c r="X50"/>
  <c r="V145"/>
  <c r="P121"/>
  <c r="R121" s="1"/>
  <c r="K160"/>
  <c r="K142"/>
  <c r="S109"/>
  <c r="V109"/>
  <c r="W109" s="1"/>
  <c r="K83"/>
  <c r="P19"/>
  <c r="Q19" s="1"/>
  <c r="K90"/>
  <c r="L42"/>
  <c r="V90"/>
  <c r="L74"/>
  <c r="P28"/>
  <c r="N38"/>
  <c r="K85"/>
  <c r="K105"/>
  <c r="P44"/>
  <c r="P18"/>
  <c r="L40"/>
  <c r="K70"/>
  <c r="L70"/>
  <c r="P75"/>
  <c r="P122"/>
  <c r="O155"/>
  <c r="O154"/>
  <c r="S9"/>
  <c r="T9" s="1"/>
  <c r="S139"/>
  <c r="S49"/>
  <c r="L85"/>
  <c r="O18"/>
  <c r="O44"/>
  <c r="U137"/>
  <c r="V137"/>
  <c r="T137"/>
  <c r="K127"/>
  <c r="S47"/>
  <c r="U47"/>
  <c r="N59"/>
  <c r="L143"/>
  <c r="L139"/>
  <c r="P26"/>
  <c r="Q26" s="1"/>
  <c r="O29"/>
  <c r="K23"/>
  <c r="P49"/>
  <c r="T40"/>
  <c r="O20"/>
  <c r="O144"/>
  <c r="N39"/>
  <c r="U70"/>
  <c r="S160"/>
  <c r="T160" s="1"/>
  <c r="S59"/>
  <c r="L83"/>
  <c r="K37"/>
  <c r="S98"/>
  <c r="T98" s="1"/>
  <c r="P41"/>
  <c r="R41"/>
  <c r="V66"/>
  <c r="V162"/>
  <c r="W162" s="1"/>
  <c r="Y162" s="1"/>
  <c r="U56"/>
  <c r="P148"/>
  <c r="R148"/>
  <c r="Q50"/>
  <c r="T56"/>
  <c r="T105"/>
  <c r="P4"/>
  <c r="Q4" s="1"/>
  <c r="O28"/>
  <c r="K49"/>
  <c r="L58"/>
  <c r="K11"/>
  <c r="S11"/>
  <c r="K53"/>
  <c r="L53"/>
  <c r="P64"/>
  <c r="Q148"/>
  <c r="R25"/>
  <c r="Q49"/>
  <c r="R49"/>
  <c r="K52"/>
  <c r="S52"/>
  <c r="T156"/>
  <c r="S58"/>
  <c r="K92"/>
  <c r="P52"/>
  <c r="P153"/>
  <c r="R153" s="1"/>
  <c r="U42"/>
  <c r="S142"/>
  <c r="O19"/>
  <c r="P85"/>
  <c r="W85"/>
  <c r="X85" s="1"/>
  <c r="K121"/>
  <c r="O139"/>
  <c r="L159"/>
  <c r="O91"/>
  <c r="S41"/>
  <c r="U41" s="1"/>
  <c r="O34"/>
  <c r="O70"/>
  <c r="S37"/>
  <c r="K114"/>
  <c r="L73"/>
  <c r="Q41"/>
  <c r="W42"/>
  <c r="X42" s="1"/>
  <c r="S114"/>
  <c r="T114"/>
  <c r="S121"/>
  <c r="S159"/>
  <c r="U159" s="1"/>
  <c r="W90"/>
  <c r="Q60"/>
  <c r="S153"/>
  <c r="L153"/>
  <c r="N157"/>
  <c r="O157"/>
  <c r="N31"/>
  <c r="O31"/>
  <c r="N141"/>
  <c r="O141"/>
  <c r="L25"/>
  <c r="K25"/>
  <c r="S25"/>
  <c r="S131"/>
  <c r="K131"/>
  <c r="L131"/>
  <c r="O35"/>
  <c r="N35"/>
  <c r="K16"/>
  <c r="L16"/>
  <c r="S16"/>
  <c r="U16" s="1"/>
  <c r="K41"/>
  <c r="L41"/>
  <c r="N49"/>
  <c r="O49"/>
  <c r="T106"/>
  <c r="U94"/>
  <c r="S24"/>
  <c r="V24" s="1"/>
  <c r="S45"/>
  <c r="N136"/>
  <c r="K86"/>
  <c r="P48"/>
  <c r="P86"/>
  <c r="V28"/>
  <c r="W28" s="1"/>
  <c r="Y28" s="1"/>
  <c r="X28"/>
  <c r="U28"/>
  <c r="L51"/>
  <c r="L24"/>
  <c r="W93"/>
  <c r="Y93" s="1"/>
  <c r="P13"/>
  <c r="Q13" s="1"/>
  <c r="P79"/>
  <c r="N111"/>
  <c r="K163"/>
  <c r="O68"/>
  <c r="V94"/>
  <c r="X53"/>
  <c r="T46"/>
  <c r="R74"/>
  <c r="T26"/>
  <c r="V26"/>
  <c r="W26"/>
  <c r="N11"/>
  <c r="O11"/>
  <c r="N100"/>
  <c r="O100"/>
  <c r="P100"/>
  <c r="K128"/>
  <c r="S128"/>
  <c r="L128"/>
  <c r="S132"/>
  <c r="K132"/>
  <c r="L132"/>
  <c r="S138"/>
  <c r="K138"/>
  <c r="P138"/>
  <c r="L138"/>
  <c r="L144"/>
  <c r="P144"/>
  <c r="S154"/>
  <c r="L154"/>
  <c r="K154"/>
  <c r="T33"/>
  <c r="V33"/>
  <c r="U33"/>
  <c r="K91"/>
  <c r="L91"/>
  <c r="S91"/>
  <c r="P91"/>
  <c r="V83"/>
  <c r="T83"/>
  <c r="N116"/>
  <c r="P116"/>
  <c r="O116"/>
  <c r="N72"/>
  <c r="O72"/>
  <c r="S100"/>
  <c r="K100"/>
  <c r="L100"/>
  <c r="N162"/>
  <c r="O162"/>
  <c r="N130"/>
  <c r="P130"/>
  <c r="O130"/>
  <c r="O83"/>
  <c r="P83"/>
  <c r="N83"/>
  <c r="O57"/>
  <c r="N57"/>
  <c r="P152"/>
  <c r="O152"/>
  <c r="N152"/>
  <c r="N128"/>
  <c r="O128"/>
  <c r="P128"/>
  <c r="N132"/>
  <c r="O132"/>
  <c r="P132"/>
  <c r="O86"/>
  <c r="N86"/>
  <c r="K115"/>
  <c r="S115"/>
  <c r="L115"/>
  <c r="T47"/>
  <c r="V47"/>
  <c r="R53"/>
  <c r="Q53"/>
  <c r="V106"/>
  <c r="Q23"/>
  <c r="Q90"/>
  <c r="P111"/>
  <c r="S163"/>
  <c r="P37"/>
  <c r="P59"/>
  <c r="P114"/>
  <c r="P98"/>
  <c r="O98"/>
  <c r="N98"/>
  <c r="N108"/>
  <c r="P108"/>
  <c r="O108"/>
  <c r="P126"/>
  <c r="N126"/>
  <c r="O126"/>
  <c r="K130"/>
  <c r="L130"/>
  <c r="S130"/>
  <c r="P142"/>
  <c r="O142"/>
  <c r="N142"/>
  <c r="S146"/>
  <c r="L146"/>
  <c r="K146"/>
  <c r="N150"/>
  <c r="O150"/>
  <c r="P150"/>
  <c r="P156"/>
  <c r="O156"/>
  <c r="N156"/>
  <c r="S30"/>
  <c r="K30"/>
  <c r="L30"/>
  <c r="N40"/>
  <c r="O40"/>
  <c r="N36"/>
  <c r="O36"/>
  <c r="N106"/>
  <c r="P106"/>
  <c r="O106"/>
  <c r="S75"/>
  <c r="K75"/>
  <c r="L75"/>
  <c r="N65"/>
  <c r="O65"/>
  <c r="S152"/>
  <c r="K152"/>
  <c r="L152"/>
  <c r="K126"/>
  <c r="S126"/>
  <c r="L126"/>
  <c r="S122"/>
  <c r="L122"/>
  <c r="K122"/>
  <c r="N118"/>
  <c r="O118"/>
  <c r="K116"/>
  <c r="L116"/>
  <c r="S116"/>
  <c r="P146"/>
  <c r="N146"/>
  <c r="O146"/>
  <c r="N101"/>
  <c r="O101"/>
  <c r="O67"/>
  <c r="N67"/>
  <c r="P120"/>
  <c r="O120"/>
  <c r="N120"/>
  <c r="P81"/>
  <c r="K81"/>
  <c r="S81"/>
  <c r="L81"/>
  <c r="S99"/>
  <c r="L99"/>
  <c r="K99"/>
  <c r="K94"/>
  <c r="L94"/>
  <c r="K78"/>
  <c r="L78"/>
  <c r="N109"/>
  <c r="P109"/>
  <c r="R16"/>
  <c r="Q16"/>
  <c r="T150"/>
  <c r="V150"/>
  <c r="P154"/>
  <c r="P30"/>
  <c r="P160"/>
  <c r="R139"/>
  <c r="U46"/>
  <c r="O4"/>
  <c r="N4"/>
  <c r="R18"/>
  <c r="R86"/>
  <c r="R4"/>
  <c r="R46"/>
  <c r="K12"/>
  <c r="N9"/>
  <c r="O9"/>
  <c r="K38"/>
  <c r="S38"/>
  <c r="L38"/>
  <c r="O5"/>
  <c r="N5"/>
  <c r="N42"/>
  <c r="O42"/>
  <c r="L15"/>
  <c r="P12"/>
  <c r="N12"/>
  <c r="O12"/>
  <c r="N77"/>
  <c r="O77"/>
  <c r="S107"/>
  <c r="K107"/>
  <c r="L107"/>
  <c r="N55"/>
  <c r="P89"/>
  <c r="N159"/>
  <c r="O159"/>
  <c r="L69"/>
  <c r="S69"/>
  <c r="K69"/>
  <c r="S61"/>
  <c r="L61"/>
  <c r="K61"/>
  <c r="L89"/>
  <c r="K101"/>
  <c r="S101"/>
  <c r="P101"/>
  <c r="L101"/>
  <c r="S14"/>
  <c r="P14"/>
  <c r="L14"/>
  <c r="K14"/>
  <c r="N151"/>
  <c r="O151"/>
  <c r="N119"/>
  <c r="O119"/>
  <c r="N95"/>
  <c r="O95"/>
  <c r="O63"/>
  <c r="L34"/>
  <c r="P34"/>
  <c r="S21"/>
  <c r="L21"/>
  <c r="K21"/>
  <c r="P47"/>
  <c r="O47"/>
  <c r="N47"/>
  <c r="L39"/>
  <c r="P39"/>
  <c r="K39"/>
  <c r="S39"/>
  <c r="K31"/>
  <c r="O24"/>
  <c r="N24"/>
  <c r="P24"/>
  <c r="P155"/>
  <c r="L155"/>
  <c r="K77"/>
  <c r="P65"/>
  <c r="S65"/>
  <c r="K65"/>
  <c r="L65"/>
  <c r="S151"/>
  <c r="L151"/>
  <c r="K119"/>
  <c r="K103"/>
  <c r="L103"/>
  <c r="S103"/>
  <c r="K87"/>
  <c r="L87"/>
  <c r="S87"/>
  <c r="L71"/>
  <c r="S71"/>
  <c r="K71"/>
  <c r="P57"/>
  <c r="S57"/>
  <c r="L57"/>
  <c r="K57"/>
  <c r="S157"/>
  <c r="K157"/>
  <c r="L157"/>
  <c r="P157"/>
  <c r="K141"/>
  <c r="P125"/>
  <c r="L125"/>
  <c r="K125"/>
  <c r="O161"/>
  <c r="O145"/>
  <c r="N129"/>
  <c r="O129"/>
  <c r="P115"/>
  <c r="N115"/>
  <c r="O115"/>
  <c r="N99"/>
  <c r="P99"/>
  <c r="O99"/>
  <c r="S48"/>
  <c r="L48"/>
  <c r="L54"/>
  <c r="S54"/>
  <c r="N56"/>
  <c r="O56"/>
  <c r="P56"/>
  <c r="P58"/>
  <c r="O58"/>
  <c r="N58"/>
  <c r="N64"/>
  <c r="O64"/>
  <c r="N66"/>
  <c r="O66"/>
  <c r="S68"/>
  <c r="K68"/>
  <c r="S72"/>
  <c r="L76"/>
  <c r="P76"/>
  <c r="O78"/>
  <c r="N78"/>
  <c r="P78"/>
  <c r="P80"/>
  <c r="L80"/>
  <c r="S80"/>
  <c r="S102"/>
  <c r="L102"/>
  <c r="K102"/>
  <c r="P104"/>
  <c r="K104"/>
  <c r="S104"/>
  <c r="L104"/>
  <c r="K112"/>
  <c r="S112"/>
  <c r="L112"/>
  <c r="S118"/>
  <c r="K118"/>
  <c r="L118"/>
  <c r="P118"/>
  <c r="N124"/>
  <c r="P124"/>
  <c r="O124"/>
  <c r="N134"/>
  <c r="P134"/>
  <c r="O134"/>
  <c r="N140"/>
  <c r="P140"/>
  <c r="O140"/>
  <c r="V144"/>
  <c r="T144"/>
  <c r="U144"/>
  <c r="P158"/>
  <c r="O158"/>
  <c r="N158"/>
  <c r="V160"/>
  <c r="W160" s="1"/>
  <c r="U160"/>
  <c r="V59"/>
  <c r="T59"/>
  <c r="U59"/>
  <c r="V142"/>
  <c r="T142"/>
  <c r="U142"/>
  <c r="V120"/>
  <c r="T120"/>
  <c r="U120"/>
  <c r="S148"/>
  <c r="K148"/>
  <c r="L148"/>
  <c r="K136"/>
  <c r="S136"/>
  <c r="L136"/>
  <c r="V43"/>
  <c r="T43"/>
  <c r="U43"/>
  <c r="R19"/>
  <c r="T37"/>
  <c r="V37"/>
  <c r="W37" s="1"/>
  <c r="U37"/>
  <c r="R75"/>
  <c r="Q75"/>
  <c r="P103"/>
  <c r="P136"/>
  <c r="P45"/>
  <c r="S5"/>
  <c r="O33"/>
  <c r="N33"/>
  <c r="P33"/>
  <c r="N48"/>
  <c r="O48"/>
  <c r="K17"/>
  <c r="N69"/>
  <c r="O69"/>
  <c r="P135"/>
  <c r="N46"/>
  <c r="O46"/>
  <c r="O73"/>
  <c r="N73"/>
  <c r="P73"/>
  <c r="N127"/>
  <c r="P127"/>
  <c r="O127"/>
  <c r="S97"/>
  <c r="L97"/>
  <c r="L20"/>
  <c r="P67"/>
  <c r="S67"/>
  <c r="K117"/>
  <c r="S117"/>
  <c r="N133"/>
  <c r="O133"/>
  <c r="N107"/>
  <c r="N87"/>
  <c r="P87"/>
  <c r="O71"/>
  <c r="N71"/>
  <c r="P71"/>
  <c r="S22"/>
  <c r="L22"/>
  <c r="K22"/>
  <c r="O51"/>
  <c r="N43"/>
  <c r="S35"/>
  <c r="P35"/>
  <c r="K27"/>
  <c r="L27"/>
  <c r="K123"/>
  <c r="S123"/>
  <c r="L123"/>
  <c r="K147"/>
  <c r="L147"/>
  <c r="S135"/>
  <c r="L135"/>
  <c r="K135"/>
  <c r="K95"/>
  <c r="L95"/>
  <c r="L79"/>
  <c r="K63"/>
  <c r="L63"/>
  <c r="P163"/>
  <c r="K149"/>
  <c r="L149"/>
  <c r="L133"/>
  <c r="S113"/>
  <c r="K113"/>
  <c r="L113"/>
  <c r="N137"/>
  <c r="N121"/>
  <c r="N105"/>
  <c r="P54"/>
  <c r="O54"/>
  <c r="L60"/>
  <c r="S60"/>
  <c r="K60"/>
  <c r="N62"/>
  <c r="P62"/>
  <c r="O62"/>
  <c r="S64"/>
  <c r="K64"/>
  <c r="O80"/>
  <c r="N80"/>
  <c r="O82"/>
  <c r="P82"/>
  <c r="N82"/>
  <c r="K84"/>
  <c r="S84"/>
  <c r="L84"/>
  <c r="P88"/>
  <c r="L88"/>
  <c r="S88"/>
  <c r="O90"/>
  <c r="N90"/>
  <c r="S92"/>
  <c r="L92"/>
  <c r="P94"/>
  <c r="W94" s="1"/>
  <c r="X94" s="1"/>
  <c r="O94"/>
  <c r="N94"/>
  <c r="L96"/>
  <c r="K96"/>
  <c r="S96"/>
  <c r="P102"/>
  <c r="N102"/>
  <c r="O102"/>
  <c r="N104"/>
  <c r="O104"/>
  <c r="S110"/>
  <c r="K110"/>
  <c r="L110"/>
  <c r="N112"/>
  <c r="O112"/>
  <c r="P112"/>
  <c r="S124"/>
  <c r="K124"/>
  <c r="L124"/>
  <c r="S134"/>
  <c r="K134"/>
  <c r="L134"/>
  <c r="S140"/>
  <c r="L140"/>
  <c r="K140"/>
  <c r="S158"/>
  <c r="K158"/>
  <c r="L158"/>
  <c r="N149"/>
  <c r="O149"/>
  <c r="P149"/>
  <c r="N143"/>
  <c r="P143"/>
  <c r="O143"/>
  <c r="T108"/>
  <c r="V108"/>
  <c r="W108" s="1"/>
  <c r="V114"/>
  <c r="W114"/>
  <c r="T163"/>
  <c r="Q85"/>
  <c r="R162"/>
  <c r="Q162"/>
  <c r="Q131"/>
  <c r="R131"/>
  <c r="P123"/>
  <c r="P17"/>
  <c r="P129"/>
  <c r="P66"/>
  <c r="W66"/>
  <c r="P96"/>
  <c r="P110"/>
  <c r="P38"/>
  <c r="P22"/>
  <c r="V78"/>
  <c r="W78" s="1"/>
  <c r="T129"/>
  <c r="V129"/>
  <c r="U129"/>
  <c r="Q42"/>
  <c r="Q21"/>
  <c r="R11"/>
  <c r="Q11"/>
  <c r="U32"/>
  <c r="Q32"/>
  <c r="R32"/>
  <c r="Q92"/>
  <c r="R92"/>
  <c r="S8"/>
  <c r="R52"/>
  <c r="Q52"/>
  <c r="R113"/>
  <c r="Q40"/>
  <c r="S6"/>
  <c r="V76"/>
  <c r="U76"/>
  <c r="V111"/>
  <c r="W111" s="1"/>
  <c r="T24"/>
  <c r="U24"/>
  <c r="R10"/>
  <c r="R29"/>
  <c r="Q29"/>
  <c r="Q121"/>
  <c r="T125"/>
  <c r="Y42"/>
  <c r="T10"/>
  <c r="V10"/>
  <c r="W10" s="1"/>
  <c r="U29"/>
  <c r="V29"/>
  <c r="W29" s="1"/>
  <c r="R61"/>
  <c r="R93"/>
  <c r="Q93"/>
  <c r="R13"/>
  <c r="L7"/>
  <c r="S7"/>
  <c r="K7"/>
  <c r="P7"/>
  <c r="R68"/>
  <c r="Q70"/>
  <c r="R70"/>
  <c r="T52"/>
  <c r="X162"/>
  <c r="T49"/>
  <c r="V139"/>
  <c r="W139"/>
  <c r="T139"/>
  <c r="U139"/>
  <c r="V9"/>
  <c r="W9" s="1"/>
  <c r="U9"/>
  <c r="Q44"/>
  <c r="R44"/>
  <c r="Q28"/>
  <c r="R28"/>
  <c r="U109"/>
  <c r="T109"/>
  <c r="R26"/>
  <c r="U98"/>
  <c r="V98"/>
  <c r="Q86"/>
  <c r="V58"/>
  <c r="W58" s="1"/>
  <c r="Y58" s="1"/>
  <c r="U11"/>
  <c r="W120"/>
  <c r="W24"/>
  <c r="X93"/>
  <c r="W144"/>
  <c r="T159"/>
  <c r="W76"/>
  <c r="Y85"/>
  <c r="R85"/>
  <c r="U114"/>
  <c r="V159"/>
  <c r="Q153"/>
  <c r="V41"/>
  <c r="W41" s="1"/>
  <c r="T41"/>
  <c r="V121"/>
  <c r="W121"/>
  <c r="X121" s="1"/>
  <c r="T121"/>
  <c r="U121"/>
  <c r="T16"/>
  <c r="V16"/>
  <c r="W16" s="1"/>
  <c r="V131"/>
  <c r="W131" s="1"/>
  <c r="T131"/>
  <c r="U131"/>
  <c r="T25"/>
  <c r="T153"/>
  <c r="X109"/>
  <c r="Y109"/>
  <c r="W129"/>
  <c r="W59"/>
  <c r="Y59"/>
  <c r="W150"/>
  <c r="Y150"/>
  <c r="R79"/>
  <c r="Q79"/>
  <c r="X58"/>
  <c r="X26"/>
  <c r="Y26"/>
  <c r="Y94"/>
  <c r="Q160"/>
  <c r="R160"/>
  <c r="R154"/>
  <c r="Q154"/>
  <c r="Q120"/>
  <c r="R120"/>
  <c r="V122"/>
  <c r="W122" s="1"/>
  <c r="T122"/>
  <c r="U122"/>
  <c r="V126"/>
  <c r="W126" s="1"/>
  <c r="T126"/>
  <c r="U126"/>
  <c r="T152"/>
  <c r="U152"/>
  <c r="V152"/>
  <c r="W152" s="1"/>
  <c r="Q156"/>
  <c r="R156"/>
  <c r="T146"/>
  <c r="V146"/>
  <c r="W146"/>
  <c r="U146"/>
  <c r="V130"/>
  <c r="W130" s="1"/>
  <c r="U130"/>
  <c r="T130"/>
  <c r="R114"/>
  <c r="Q114"/>
  <c r="Q37"/>
  <c r="R37"/>
  <c r="Q128"/>
  <c r="R128"/>
  <c r="Q130"/>
  <c r="R130"/>
  <c r="T100"/>
  <c r="U100"/>
  <c r="V100"/>
  <c r="W100" s="1"/>
  <c r="R116"/>
  <c r="Q116"/>
  <c r="R91"/>
  <c r="Q91"/>
  <c r="Q144"/>
  <c r="R144"/>
  <c r="U132"/>
  <c r="T132"/>
  <c r="V132"/>
  <c r="W132" s="1"/>
  <c r="T128"/>
  <c r="U128"/>
  <c r="V128"/>
  <c r="W128" s="1"/>
  <c r="Q100"/>
  <c r="R100"/>
  <c r="W106"/>
  <c r="W156"/>
  <c r="R30"/>
  <c r="Q30"/>
  <c r="Q109"/>
  <c r="R109"/>
  <c r="U99"/>
  <c r="T99"/>
  <c r="V99"/>
  <c r="W99" s="1"/>
  <c r="T81"/>
  <c r="V81"/>
  <c r="W81"/>
  <c r="U81"/>
  <c r="R81"/>
  <c r="Q81"/>
  <c r="Q146"/>
  <c r="R146"/>
  <c r="T116"/>
  <c r="U116"/>
  <c r="V116"/>
  <c r="W116" s="1"/>
  <c r="V75"/>
  <c r="W75" s="1"/>
  <c r="U75"/>
  <c r="T75"/>
  <c r="Q106"/>
  <c r="R106"/>
  <c r="T30"/>
  <c r="U30"/>
  <c r="V30"/>
  <c r="W30"/>
  <c r="R150"/>
  <c r="Q150"/>
  <c r="R142"/>
  <c r="Q142"/>
  <c r="Q126"/>
  <c r="R126"/>
  <c r="Q108"/>
  <c r="R108"/>
  <c r="R98"/>
  <c r="Q98"/>
  <c r="Q59"/>
  <c r="R59"/>
  <c r="T115"/>
  <c r="V115"/>
  <c r="U115"/>
  <c r="R132"/>
  <c r="Q132"/>
  <c r="Q152"/>
  <c r="R152"/>
  <c r="R83"/>
  <c r="Q83"/>
  <c r="T91"/>
  <c r="V91"/>
  <c r="W91"/>
  <c r="U91"/>
  <c r="T154"/>
  <c r="V154"/>
  <c r="W154"/>
  <c r="U154"/>
  <c r="Q138"/>
  <c r="R138"/>
  <c r="V138"/>
  <c r="W138" s="1"/>
  <c r="T138"/>
  <c r="U138"/>
  <c r="X150"/>
  <c r="W98"/>
  <c r="W83"/>
  <c r="X139"/>
  <c r="Y139"/>
  <c r="X66"/>
  <c r="Y66"/>
  <c r="Q22"/>
  <c r="R22"/>
  <c r="R110"/>
  <c r="Q110"/>
  <c r="Q66"/>
  <c r="R66"/>
  <c r="Q143"/>
  <c r="R143"/>
  <c r="R149"/>
  <c r="Q149"/>
  <c r="V140"/>
  <c r="W140" s="1"/>
  <c r="T140"/>
  <c r="U140"/>
  <c r="U124"/>
  <c r="V124"/>
  <c r="W124"/>
  <c r="T124"/>
  <c r="U110"/>
  <c r="T110"/>
  <c r="V110"/>
  <c r="W110" s="1"/>
  <c r="V96"/>
  <c r="W96" s="1"/>
  <c r="T96"/>
  <c r="U96"/>
  <c r="T88"/>
  <c r="V88"/>
  <c r="W88"/>
  <c r="U88"/>
  <c r="Q88"/>
  <c r="R88"/>
  <c r="T84"/>
  <c r="U84"/>
  <c r="V84"/>
  <c r="W84" s="1"/>
  <c r="T64"/>
  <c r="U64"/>
  <c r="V64"/>
  <c r="W64" s="1"/>
  <c r="R62"/>
  <c r="Q62"/>
  <c r="W62"/>
  <c r="R163"/>
  <c r="Q163"/>
  <c r="V135"/>
  <c r="W135" s="1"/>
  <c r="T135"/>
  <c r="U135"/>
  <c r="Q35"/>
  <c r="R35"/>
  <c r="U35"/>
  <c r="T35"/>
  <c r="V35"/>
  <c r="W35" s="1"/>
  <c r="V22"/>
  <c r="W22" s="1"/>
  <c r="T22"/>
  <c r="U22"/>
  <c r="Q87"/>
  <c r="R87"/>
  <c r="V117"/>
  <c r="T117"/>
  <c r="U117"/>
  <c r="T67"/>
  <c r="V67"/>
  <c r="W67"/>
  <c r="U67"/>
  <c r="Q67"/>
  <c r="R67"/>
  <c r="Q69"/>
  <c r="R69"/>
  <c r="Q136"/>
  <c r="R136"/>
  <c r="X37"/>
  <c r="Y37"/>
  <c r="Q158"/>
  <c r="R158"/>
  <c r="Q134"/>
  <c r="R134"/>
  <c r="U118"/>
  <c r="V118"/>
  <c r="W118" s="1"/>
  <c r="T118"/>
  <c r="T112"/>
  <c r="V112"/>
  <c r="W112" s="1"/>
  <c r="U112"/>
  <c r="U102"/>
  <c r="V102"/>
  <c r="W102" s="1"/>
  <c r="T102"/>
  <c r="Q78"/>
  <c r="R78"/>
  <c r="T68"/>
  <c r="U68"/>
  <c r="V68"/>
  <c r="W68"/>
  <c r="X68" s="1"/>
  <c r="Q56"/>
  <c r="R56"/>
  <c r="W56"/>
  <c r="V48"/>
  <c r="W48"/>
  <c r="Y48" s="1"/>
  <c r="U48"/>
  <c r="T48"/>
  <c r="R99"/>
  <c r="Q99"/>
  <c r="Q115"/>
  <c r="R115"/>
  <c r="W115"/>
  <c r="Q125"/>
  <c r="R125"/>
  <c r="R157"/>
  <c r="Q157"/>
  <c r="U57"/>
  <c r="V57"/>
  <c r="W57" s="1"/>
  <c r="T57"/>
  <c r="V103"/>
  <c r="W103"/>
  <c r="U103"/>
  <c r="T103"/>
  <c r="V151"/>
  <c r="U151"/>
  <c r="T151"/>
  <c r="Q65"/>
  <c r="R65"/>
  <c r="Q155"/>
  <c r="R155"/>
  <c r="R24"/>
  <c r="Q24"/>
  <c r="T39"/>
  <c r="V39"/>
  <c r="W39" s="1"/>
  <c r="U39"/>
  <c r="Q39"/>
  <c r="R39"/>
  <c r="Q47"/>
  <c r="R47"/>
  <c r="W47"/>
  <c r="Q34"/>
  <c r="R34"/>
  <c r="V14"/>
  <c r="W14" s="1"/>
  <c r="T14"/>
  <c r="U14"/>
  <c r="R101"/>
  <c r="Q101"/>
  <c r="V61"/>
  <c r="W61" s="1"/>
  <c r="T61"/>
  <c r="U61"/>
  <c r="V69"/>
  <c r="W69"/>
  <c r="T69"/>
  <c r="U69"/>
  <c r="Q89"/>
  <c r="R89"/>
  <c r="Q9"/>
  <c r="R9"/>
  <c r="X46"/>
  <c r="Y46"/>
  <c r="R38"/>
  <c r="Q38"/>
  <c r="R96"/>
  <c r="Q96"/>
  <c r="Q129"/>
  <c r="R129"/>
  <c r="Q17"/>
  <c r="R17"/>
  <c r="Q123"/>
  <c r="R123"/>
  <c r="X114"/>
  <c r="Y114"/>
  <c r="X108"/>
  <c r="Y108"/>
  <c r="T158"/>
  <c r="V158"/>
  <c r="W158" s="1"/>
  <c r="U158"/>
  <c r="T134"/>
  <c r="U134"/>
  <c r="V134"/>
  <c r="W134"/>
  <c r="X134" s="1"/>
  <c r="Q112"/>
  <c r="R112"/>
  <c r="R102"/>
  <c r="Q102"/>
  <c r="Q94"/>
  <c r="R94"/>
  <c r="U92"/>
  <c r="V92"/>
  <c r="W92" s="1"/>
  <c r="T92"/>
  <c r="R82"/>
  <c r="W82"/>
  <c r="Q82"/>
  <c r="U60"/>
  <c r="V60"/>
  <c r="W60"/>
  <c r="X60" s="1"/>
  <c r="T60"/>
  <c r="Q54"/>
  <c r="R54"/>
  <c r="V113"/>
  <c r="W113" s="1"/>
  <c r="U113"/>
  <c r="T113"/>
  <c r="V149"/>
  <c r="W149" s="1"/>
  <c r="T149"/>
  <c r="U149"/>
  <c r="V63"/>
  <c r="U63"/>
  <c r="T63"/>
  <c r="V123"/>
  <c r="W123" s="1"/>
  <c r="T123"/>
  <c r="U123"/>
  <c r="Q71"/>
  <c r="R71"/>
  <c r="Q133"/>
  <c r="R133"/>
  <c r="V97"/>
  <c r="T97"/>
  <c r="U97"/>
  <c r="Q127"/>
  <c r="W127"/>
  <c r="R127"/>
  <c r="R73"/>
  <c r="Q73"/>
  <c r="Q135"/>
  <c r="R135"/>
  <c r="R33"/>
  <c r="Q33"/>
  <c r="W33"/>
  <c r="V5"/>
  <c r="U5"/>
  <c r="T5"/>
  <c r="Q45"/>
  <c r="R45"/>
  <c r="R103"/>
  <c r="Q103"/>
  <c r="V136"/>
  <c r="W136" s="1"/>
  <c r="U136"/>
  <c r="T136"/>
  <c r="U148"/>
  <c r="V148"/>
  <c r="W148"/>
  <c r="Y148" s="1"/>
  <c r="T148"/>
  <c r="X59"/>
  <c r="Y160"/>
  <c r="X160"/>
  <c r="Y144"/>
  <c r="X144"/>
  <c r="Q140"/>
  <c r="R140"/>
  <c r="Q124"/>
  <c r="R124"/>
  <c r="R118"/>
  <c r="Q118"/>
  <c r="V104"/>
  <c r="W104"/>
  <c r="X104" s="1"/>
  <c r="T104"/>
  <c r="U104"/>
  <c r="Q104"/>
  <c r="R104"/>
  <c r="T80"/>
  <c r="V80"/>
  <c r="W80" s="1"/>
  <c r="U80"/>
  <c r="R80"/>
  <c r="Q80"/>
  <c r="Q76"/>
  <c r="R76"/>
  <c r="V72"/>
  <c r="U72"/>
  <c r="T72"/>
  <c r="R58"/>
  <c r="Q58"/>
  <c r="V54"/>
  <c r="W54" s="1"/>
  <c r="U54"/>
  <c r="T54"/>
  <c r="T157"/>
  <c r="V157"/>
  <c r="W157"/>
  <c r="Y157" s="1"/>
  <c r="U157"/>
  <c r="Q57"/>
  <c r="R57"/>
  <c r="T71"/>
  <c r="U71"/>
  <c r="V71"/>
  <c r="W71" s="1"/>
  <c r="T87"/>
  <c r="V87"/>
  <c r="W87"/>
  <c r="Y87" s="1"/>
  <c r="U87"/>
  <c r="V65"/>
  <c r="W65" s="1"/>
  <c r="U65"/>
  <c r="T65"/>
  <c r="V21"/>
  <c r="W21" s="1"/>
  <c r="T21"/>
  <c r="U21"/>
  <c r="Q14"/>
  <c r="R14"/>
  <c r="V101"/>
  <c r="W101"/>
  <c r="X101" s="1"/>
  <c r="U101"/>
  <c r="T101"/>
  <c r="R159"/>
  <c r="Q159"/>
  <c r="W159"/>
  <c r="T107"/>
  <c r="U107"/>
  <c r="V107"/>
  <c r="R12"/>
  <c r="Q12"/>
  <c r="T38"/>
  <c r="V38"/>
  <c r="W38"/>
  <c r="X38" s="1"/>
  <c r="U38"/>
  <c r="X78"/>
  <c r="Y78"/>
  <c r="T8"/>
  <c r="U8"/>
  <c r="V8"/>
  <c r="X48"/>
  <c r="Y121"/>
  <c r="Y10"/>
  <c r="X10"/>
  <c r="Y29"/>
  <c r="X29"/>
  <c r="X24"/>
  <c r="Y24"/>
  <c r="Y111"/>
  <c r="X111"/>
  <c r="X76"/>
  <c r="Y76"/>
  <c r="U6"/>
  <c r="V6"/>
  <c r="T6"/>
  <c r="Q7"/>
  <c r="R7"/>
  <c r="T7"/>
  <c r="U7"/>
  <c r="V7"/>
  <c r="W7"/>
  <c r="X7" s="1"/>
  <c r="Y9"/>
  <c r="X9"/>
  <c r="Y120"/>
  <c r="X120"/>
  <c r="Y68"/>
  <c r="Y41"/>
  <c r="X41"/>
  <c r="X131"/>
  <c r="Y131"/>
  <c r="X16"/>
  <c r="Y16"/>
  <c r="X129"/>
  <c r="Y129"/>
  <c r="Y83"/>
  <c r="X83"/>
  <c r="Y154"/>
  <c r="X154"/>
  <c r="X91"/>
  <c r="Y91"/>
  <c r="Y30"/>
  <c r="X30"/>
  <c r="Y81"/>
  <c r="X81"/>
  <c r="Y106"/>
  <c r="X106"/>
  <c r="X98"/>
  <c r="Y98"/>
  <c r="X156"/>
  <c r="Y156"/>
  <c r="Y146"/>
  <c r="X146"/>
  <c r="X159"/>
  <c r="Y159"/>
  <c r="Y104"/>
  <c r="X148"/>
  <c r="Y33"/>
  <c r="X33"/>
  <c r="X127"/>
  <c r="Y127"/>
  <c r="Y60"/>
  <c r="Y134"/>
  <c r="X69"/>
  <c r="Y69"/>
  <c r="Y103"/>
  <c r="X103"/>
  <c r="X115"/>
  <c r="Y115"/>
  <c r="Y56"/>
  <c r="X56"/>
  <c r="Y67"/>
  <c r="X67"/>
  <c r="X124"/>
  <c r="Y124"/>
  <c r="Y38"/>
  <c r="Y101"/>
  <c r="X87"/>
  <c r="X157"/>
  <c r="Y82"/>
  <c r="X82"/>
  <c r="Y47"/>
  <c r="X47"/>
  <c r="X62"/>
  <c r="Y62"/>
  <c r="X88"/>
  <c r="Y88"/>
  <c r="Y7"/>
  <c r="G16" i="31"/>
  <c r="AK39" i="13" l="1"/>
  <c r="AK31"/>
  <c r="AK35"/>
  <c r="AK27"/>
  <c r="AK17"/>
  <c r="AK7"/>
  <c r="AK23"/>
  <c r="AK15"/>
  <c r="AK13"/>
  <c r="AK11"/>
  <c r="AK9"/>
  <c r="AK5"/>
  <c r="G136" i="18"/>
  <c r="G135"/>
  <c r="G134"/>
  <c r="G133"/>
  <c r="G132"/>
  <c r="G131"/>
  <c r="G130"/>
  <c r="G129"/>
  <c r="G128"/>
  <c r="G127"/>
  <c r="G126"/>
  <c r="G125"/>
  <c r="G124"/>
  <c r="G123"/>
  <c r="J172" i="13"/>
  <c r="S172" s="1"/>
  <c r="U172" s="1"/>
  <c r="M178"/>
  <c r="O178" s="1"/>
  <c r="X65"/>
  <c r="Y65"/>
  <c r="X54"/>
  <c r="Y54"/>
  <c r="X136"/>
  <c r="Y136"/>
  <c r="X113"/>
  <c r="Y113"/>
  <c r="Y158"/>
  <c r="X158"/>
  <c r="X61"/>
  <c r="Y61"/>
  <c r="X39"/>
  <c r="Y39"/>
  <c r="Y57"/>
  <c r="X57"/>
  <c r="Y112"/>
  <c r="X112"/>
  <c r="Y22"/>
  <c r="X22"/>
  <c r="X135"/>
  <c r="Y135"/>
  <c r="X64"/>
  <c r="Y64"/>
  <c r="Y96"/>
  <c r="X96"/>
  <c r="X140"/>
  <c r="Y140"/>
  <c r="Y138"/>
  <c r="X138"/>
  <c r="X75"/>
  <c r="Y75"/>
  <c r="Y99"/>
  <c r="X99"/>
  <c r="X132"/>
  <c r="Y132"/>
  <c r="X130"/>
  <c r="Y130"/>
  <c r="X126"/>
  <c r="Y126"/>
  <c r="X21"/>
  <c r="Y21"/>
  <c r="Y71"/>
  <c r="X71"/>
  <c r="X80"/>
  <c r="Y80"/>
  <c r="Y123"/>
  <c r="X123"/>
  <c r="Y149"/>
  <c r="X149"/>
  <c r="Y92"/>
  <c r="X92"/>
  <c r="X14"/>
  <c r="Y14"/>
  <c r="Y102"/>
  <c r="X102"/>
  <c r="Y118"/>
  <c r="X118"/>
  <c r="Y35"/>
  <c r="X35"/>
  <c r="X84"/>
  <c r="Y84"/>
  <c r="X110"/>
  <c r="Y110"/>
  <c r="X116"/>
  <c r="Y116"/>
  <c r="X128"/>
  <c r="Y128"/>
  <c r="Y100"/>
  <c r="X100"/>
  <c r="Y152"/>
  <c r="X152"/>
  <c r="X122"/>
  <c r="Y122"/>
  <c r="V163"/>
  <c r="W163" s="1"/>
  <c r="U163"/>
  <c r="T45"/>
  <c r="V45"/>
  <c r="W45" s="1"/>
  <c r="U45"/>
  <c r="V25"/>
  <c r="W25" s="1"/>
  <c r="U25"/>
  <c r="V153"/>
  <c r="W153" s="1"/>
  <c r="U153"/>
  <c r="X90"/>
  <c r="Y90"/>
  <c r="U58"/>
  <c r="T58"/>
  <c r="V52"/>
  <c r="W52" s="1"/>
  <c r="U52"/>
  <c r="Q64"/>
  <c r="R64"/>
  <c r="Q122"/>
  <c r="R122"/>
  <c r="L6"/>
  <c r="K6"/>
  <c r="P6"/>
  <c r="W6" s="1"/>
  <c r="T111"/>
  <c r="U111"/>
  <c r="Q84"/>
  <c r="R84"/>
  <c r="T32"/>
  <c r="V32"/>
  <c r="W32" s="1"/>
  <c r="T78"/>
  <c r="U78"/>
  <c r="K5"/>
  <c r="L5"/>
  <c r="K51"/>
  <c r="S51"/>
  <c r="S17"/>
  <c r="L17"/>
  <c r="L13"/>
  <c r="S13"/>
  <c r="K13"/>
  <c r="N135"/>
  <c r="O135"/>
  <c r="O55"/>
  <c r="P55"/>
  <c r="N89"/>
  <c r="O89"/>
  <c r="K73"/>
  <c r="S73"/>
  <c r="O79"/>
  <c r="N79"/>
  <c r="N63"/>
  <c r="P63"/>
  <c r="K34"/>
  <c r="S34"/>
  <c r="P51"/>
  <c r="N51"/>
  <c r="P43"/>
  <c r="O43"/>
  <c r="L35"/>
  <c r="K35"/>
  <c r="P27"/>
  <c r="S27"/>
  <c r="K155"/>
  <c r="S155"/>
  <c r="P77"/>
  <c r="S77"/>
  <c r="L77"/>
  <c r="S141"/>
  <c r="P141"/>
  <c r="L141"/>
  <c r="O153"/>
  <c r="N153"/>
  <c r="P137"/>
  <c r="O137"/>
  <c r="P105"/>
  <c r="O105"/>
  <c r="L72"/>
  <c r="P72"/>
  <c r="K72"/>
  <c r="V86"/>
  <c r="W86" s="1"/>
  <c r="T86"/>
  <c r="U74"/>
  <c r="V74"/>
  <c r="W74" s="1"/>
  <c r="T74"/>
  <c r="T55"/>
  <c r="V55"/>
  <c r="W55" s="1"/>
  <c r="U55"/>
  <c r="V40"/>
  <c r="W40" s="1"/>
  <c r="U40"/>
  <c r="T44"/>
  <c r="V44"/>
  <c r="W44" s="1"/>
  <c r="U44"/>
  <c r="W143"/>
  <c r="P5"/>
  <c r="R111"/>
  <c r="Q111"/>
  <c r="Q48"/>
  <c r="R48"/>
  <c r="V11"/>
  <c r="W11" s="1"/>
  <c r="T11"/>
  <c r="U49"/>
  <c r="V49"/>
  <c r="W49" s="1"/>
  <c r="W18"/>
  <c r="Q18"/>
  <c r="V125"/>
  <c r="W125" s="1"/>
  <c r="U125"/>
  <c r="P8"/>
  <c r="L8"/>
  <c r="K8"/>
  <c r="Q36"/>
  <c r="W36"/>
  <c r="R36"/>
  <c r="L4"/>
  <c r="AE13" s="1"/>
  <c r="K4"/>
  <c r="S4"/>
  <c r="AE21"/>
  <c r="AE11"/>
  <c r="AE28"/>
  <c r="AD24"/>
  <c r="AD17"/>
  <c r="AD39"/>
  <c r="AD18"/>
  <c r="AD31"/>
  <c r="AD28"/>
  <c r="S12"/>
  <c r="L12"/>
  <c r="P15"/>
  <c r="K15"/>
  <c r="S15"/>
  <c r="P97"/>
  <c r="K97"/>
  <c r="P20"/>
  <c r="K20"/>
  <c r="S20"/>
  <c r="K89"/>
  <c r="S89"/>
  <c r="K67"/>
  <c r="L67"/>
  <c r="P117"/>
  <c r="L117"/>
  <c r="P107"/>
  <c r="O107"/>
  <c r="K45"/>
  <c r="L45"/>
  <c r="S31"/>
  <c r="L31"/>
  <c r="P31"/>
  <c r="P147"/>
  <c r="S147"/>
  <c r="P151"/>
  <c r="K151"/>
  <c r="P119"/>
  <c r="S119"/>
  <c r="L119"/>
  <c r="P95"/>
  <c r="S95"/>
  <c r="S79"/>
  <c r="K79"/>
  <c r="N163"/>
  <c r="O163"/>
  <c r="S133"/>
  <c r="K133"/>
  <c r="P161"/>
  <c r="N161"/>
  <c r="P145"/>
  <c r="N145"/>
  <c r="W142"/>
  <c r="N74"/>
  <c r="K74"/>
  <c r="V23"/>
  <c r="W23" s="1"/>
  <c r="T23"/>
  <c r="T70"/>
  <c r="V70"/>
  <c r="W70" s="1"/>
  <c r="N144"/>
  <c r="K144"/>
  <c r="K36"/>
  <c r="T36"/>
  <c r="K18"/>
  <c r="T18"/>
  <c r="O125"/>
  <c r="S19"/>
  <c r="AK37"/>
  <c r="AK33"/>
  <c r="AK29"/>
  <c r="AK25"/>
  <c r="AK21"/>
  <c r="H136" i="18"/>
  <c r="H135"/>
  <c r="H134"/>
  <c r="H133"/>
  <c r="H132"/>
  <c r="H131"/>
  <c r="H130"/>
  <c r="H129"/>
  <c r="H128"/>
  <c r="H127"/>
  <c r="H126"/>
  <c r="H125"/>
  <c r="H124"/>
  <c r="H123"/>
  <c r="G122"/>
  <c r="L164" i="13"/>
  <c r="AK19"/>
  <c r="J183"/>
  <c r="S183" s="1"/>
  <c r="U183" s="1"/>
  <c r="AD8"/>
  <c r="AD15"/>
  <c r="AE30"/>
  <c r="AE34"/>
  <c r="AE15"/>
  <c r="AE29"/>
  <c r="AE26"/>
  <c r="AE19"/>
  <c r="AD38"/>
  <c r="AD34"/>
  <c r="AD29"/>
  <c r="AD5"/>
  <c r="AE16"/>
  <c r="AE5"/>
  <c r="AE25"/>
  <c r="AD30"/>
  <c r="AJ22"/>
  <c r="AJ26"/>
  <c r="AJ30"/>
  <c r="AJ34"/>
  <c r="AJ38"/>
  <c r="M169"/>
  <c r="O169" s="1"/>
  <c r="M184"/>
  <c r="N184" s="1"/>
  <c r="M198"/>
  <c r="O198" s="1"/>
  <c r="J182"/>
  <c r="S182" s="1"/>
  <c r="T182" s="1"/>
  <c r="J181"/>
  <c r="S181" s="1"/>
  <c r="U181" s="1"/>
  <c r="J189"/>
  <c r="L189" s="1"/>
  <c r="J195"/>
  <c r="S195" s="1"/>
  <c r="U195" s="1"/>
  <c r="M164"/>
  <c r="O164" s="1"/>
  <c r="M191"/>
  <c r="N191" s="1"/>
  <c r="J203"/>
  <c r="K203" s="1"/>
  <c r="J201"/>
  <c r="L201" s="1"/>
  <c r="J199"/>
  <c r="S199" s="1"/>
  <c r="J197"/>
  <c r="L197" s="1"/>
  <c r="M193"/>
  <c r="O193" s="1"/>
  <c r="M181"/>
  <c r="O181" s="1"/>
  <c r="J179"/>
  <c r="K179" s="1"/>
  <c r="J177"/>
  <c r="L177" s="1"/>
  <c r="M175"/>
  <c r="N175" s="1"/>
  <c r="M173"/>
  <c r="N173" s="1"/>
  <c r="M167"/>
  <c r="N167" s="1"/>
  <c r="J194"/>
  <c r="K194" s="1"/>
  <c r="M200"/>
  <c r="N200" s="1"/>
  <c r="J168"/>
  <c r="S168" s="1"/>
  <c r="V168" s="1"/>
  <c r="M170"/>
  <c r="N170" s="1"/>
  <c r="J170"/>
  <c r="L170" s="1"/>
  <c r="J190"/>
  <c r="K190" s="1"/>
  <c r="M194"/>
  <c r="O194" s="1"/>
  <c r="J180"/>
  <c r="L180" s="1"/>
  <c r="J198"/>
  <c r="S198" s="1"/>
  <c r="T198" s="1"/>
  <c r="S164"/>
  <c r="T164" s="1"/>
  <c r="M174"/>
  <c r="O174" s="1"/>
  <c r="J175"/>
  <c r="M203"/>
  <c r="M176"/>
  <c r="M188"/>
  <c r="J200"/>
  <c r="J202"/>
  <c r="L202" s="1"/>
  <c r="M196"/>
  <c r="N196" s="1"/>
  <c r="J192"/>
  <c r="L192" s="1"/>
  <c r="M190"/>
  <c r="O190" s="1"/>
  <c r="J188"/>
  <c r="K188" s="1"/>
  <c r="M186"/>
  <c r="N186" s="1"/>
  <c r="J184"/>
  <c r="L184" s="1"/>
  <c r="M182"/>
  <c r="O182" s="1"/>
  <c r="M180"/>
  <c r="N180" s="1"/>
  <c r="J178"/>
  <c r="L178" s="1"/>
  <c r="J176"/>
  <c r="S176" s="1"/>
  <c r="U176" s="1"/>
  <c r="J174"/>
  <c r="L174" s="1"/>
  <c r="M172"/>
  <c r="P172" s="1"/>
  <c r="Q172" s="1"/>
  <c r="M168"/>
  <c r="M166"/>
  <c r="O166" s="1"/>
  <c r="M195"/>
  <c r="O195" s="1"/>
  <c r="K183"/>
  <c r="K164"/>
  <c r="J166"/>
  <c r="S166" s="1"/>
  <c r="M187"/>
  <c r="N187" s="1"/>
  <c r="M192"/>
  <c r="M197"/>
  <c r="N197" s="1"/>
  <c r="M179"/>
  <c r="N179" s="1"/>
  <c r="M202"/>
  <c r="N202" s="1"/>
  <c r="J169"/>
  <c r="M183"/>
  <c r="O183" s="1"/>
  <c r="M189"/>
  <c r="J173"/>
  <c r="S173" s="1"/>
  <c r="U173" s="1"/>
  <c r="J193"/>
  <c r="S193" s="1"/>
  <c r="M201"/>
  <c r="J196"/>
  <c r="J167"/>
  <c r="M177"/>
  <c r="J185"/>
  <c r="K185" s="1"/>
  <c r="J187"/>
  <c r="L187" s="1"/>
  <c r="J191"/>
  <c r="L191" s="1"/>
  <c r="J186"/>
  <c r="K186" s="1"/>
  <c r="M165"/>
  <c r="J165"/>
  <c r="K165" s="1"/>
  <c r="J171"/>
  <c r="L171" s="1"/>
  <c r="M199"/>
  <c r="O199" s="1"/>
  <c r="M185"/>
  <c r="N185" s="1"/>
  <c r="M171"/>
  <c r="T172" l="1"/>
  <c r="L199"/>
  <c r="N198"/>
  <c r="N178"/>
  <c r="L182"/>
  <c r="L195"/>
  <c r="V181"/>
  <c r="V172"/>
  <c r="W172" s="1"/>
  <c r="X172" s="1"/>
  <c r="P164"/>
  <c r="R164" s="1"/>
  <c r="U182"/>
  <c r="T195"/>
  <c r="P177"/>
  <c r="R177" s="1"/>
  <c r="N183"/>
  <c r="S197"/>
  <c r="V197" s="1"/>
  <c r="L172"/>
  <c r="T183"/>
  <c r="T181"/>
  <c r="P202"/>
  <c r="Q202" s="1"/>
  <c r="N193"/>
  <c r="S194"/>
  <c r="T194" s="1"/>
  <c r="L179"/>
  <c r="N164"/>
  <c r="S179"/>
  <c r="T179" s="1"/>
  <c r="K172"/>
  <c r="N169"/>
  <c r="L181"/>
  <c r="L183"/>
  <c r="K184"/>
  <c r="K198"/>
  <c r="O191"/>
  <c r="O175"/>
  <c r="P168"/>
  <c r="R168" s="1"/>
  <c r="P175"/>
  <c r="Q175" s="1"/>
  <c r="S203"/>
  <c r="V203" s="1"/>
  <c r="P188"/>
  <c r="Q188" s="1"/>
  <c r="P184"/>
  <c r="Q184" s="1"/>
  <c r="P198"/>
  <c r="Q198" s="1"/>
  <c r="V198"/>
  <c r="O172"/>
  <c r="S202"/>
  <c r="V202" s="1"/>
  <c r="W202" s="1"/>
  <c r="K202"/>
  <c r="O200"/>
  <c r="V182"/>
  <c r="N174"/>
  <c r="L198"/>
  <c r="U198"/>
  <c r="V195"/>
  <c r="S192"/>
  <c r="V192" s="1"/>
  <c r="O173"/>
  <c r="K195"/>
  <c r="P181"/>
  <c r="Q181" s="1"/>
  <c r="L190"/>
  <c r="K192"/>
  <c r="N194"/>
  <c r="S190"/>
  <c r="T190" s="1"/>
  <c r="N181"/>
  <c r="K182"/>
  <c r="K201"/>
  <c r="V183"/>
  <c r="P203"/>
  <c r="W203" s="1"/>
  <c r="L194"/>
  <c r="S189"/>
  <c r="V189" s="1"/>
  <c r="L203"/>
  <c r="T168"/>
  <c r="K189"/>
  <c r="L168"/>
  <c r="K181"/>
  <c r="K199"/>
  <c r="U199"/>
  <c r="V199"/>
  <c r="T199"/>
  <c r="Y6"/>
  <c r="X6"/>
  <c r="T19"/>
  <c r="V19"/>
  <c r="W19" s="1"/>
  <c r="U19"/>
  <c r="X70"/>
  <c r="Y70"/>
  <c r="X142"/>
  <c r="Y142"/>
  <c r="Q145"/>
  <c r="R145"/>
  <c r="W145"/>
  <c r="W161"/>
  <c r="Q161"/>
  <c r="R161"/>
  <c r="V133"/>
  <c r="W133" s="1"/>
  <c r="U133"/>
  <c r="T133"/>
  <c r="T79"/>
  <c r="V79"/>
  <c r="W79" s="1"/>
  <c r="U79"/>
  <c r="R95"/>
  <c r="Q95"/>
  <c r="T119"/>
  <c r="U119"/>
  <c r="V119"/>
  <c r="W119" s="1"/>
  <c r="V147"/>
  <c r="W147" s="1"/>
  <c r="U147"/>
  <c r="T147"/>
  <c r="R31"/>
  <c r="Q31"/>
  <c r="V31"/>
  <c r="W31" s="1"/>
  <c r="T31"/>
  <c r="U31"/>
  <c r="Q107"/>
  <c r="R107"/>
  <c r="Q117"/>
  <c r="R117"/>
  <c r="T15"/>
  <c r="U15"/>
  <c r="V15"/>
  <c r="W15" s="1"/>
  <c r="R15"/>
  <c r="Q15"/>
  <c r="V12"/>
  <c r="W12" s="1"/>
  <c r="U12"/>
  <c r="T12"/>
  <c r="AD33"/>
  <c r="AD26"/>
  <c r="AD36"/>
  <c r="AD11"/>
  <c r="AD32"/>
  <c r="AD9"/>
  <c r="AD12"/>
  <c r="AD27"/>
  <c r="AD35"/>
  <c r="AD16"/>
  <c r="AD6"/>
  <c r="AD21"/>
  <c r="AD19"/>
  <c r="AD23"/>
  <c r="AD37"/>
  <c r="AD20"/>
  <c r="AD14"/>
  <c r="AD10"/>
  <c r="AD13"/>
  <c r="AD7"/>
  <c r="AD22"/>
  <c r="AD25"/>
  <c r="X49"/>
  <c r="Y49"/>
  <c r="R5"/>
  <c r="Q5"/>
  <c r="Y40"/>
  <c r="X40"/>
  <c r="Y55"/>
  <c r="X55"/>
  <c r="X86"/>
  <c r="Y86"/>
  <c r="R72"/>
  <c r="Q72"/>
  <c r="W72"/>
  <c r="T141"/>
  <c r="U141"/>
  <c r="V141"/>
  <c r="W141" s="1"/>
  <c r="V77"/>
  <c r="W77" s="1"/>
  <c r="U77"/>
  <c r="T77"/>
  <c r="V155"/>
  <c r="W155" s="1"/>
  <c r="U155"/>
  <c r="T155"/>
  <c r="T27"/>
  <c r="V27"/>
  <c r="W27" s="1"/>
  <c r="U27"/>
  <c r="V34"/>
  <c r="W34" s="1"/>
  <c r="U34"/>
  <c r="T34"/>
  <c r="Q63"/>
  <c r="R63"/>
  <c r="V73"/>
  <c r="W73" s="1"/>
  <c r="T73"/>
  <c r="U73"/>
  <c r="R55"/>
  <c r="Q55"/>
  <c r="T17"/>
  <c r="V17"/>
  <c r="W17" s="1"/>
  <c r="U17"/>
  <c r="Y163"/>
  <c r="X163"/>
  <c r="P194"/>
  <c r="S188"/>
  <c r="U188" s="1"/>
  <c r="O167"/>
  <c r="AE9"/>
  <c r="AE33"/>
  <c r="W5"/>
  <c r="W63"/>
  <c r="Y23"/>
  <c r="X23"/>
  <c r="T95"/>
  <c r="V95"/>
  <c r="W95" s="1"/>
  <c r="U95"/>
  <c r="Q119"/>
  <c r="R119"/>
  <c r="R151"/>
  <c r="W151"/>
  <c r="Q151"/>
  <c r="Q147"/>
  <c r="R147"/>
  <c r="T89"/>
  <c r="V89"/>
  <c r="W89" s="1"/>
  <c r="U89"/>
  <c r="U20"/>
  <c r="T20"/>
  <c r="V20"/>
  <c r="W20" s="1"/>
  <c r="R20"/>
  <c r="Q20"/>
  <c r="R97"/>
  <c r="Q97"/>
  <c r="U4"/>
  <c r="V4"/>
  <c r="W4" s="1"/>
  <c r="T4"/>
  <c r="AE38"/>
  <c r="AE14"/>
  <c r="AE18"/>
  <c r="AE37"/>
  <c r="AE24"/>
  <c r="AE32"/>
  <c r="AE22"/>
  <c r="AE31"/>
  <c r="AE12"/>
  <c r="AE6"/>
  <c r="AE20"/>
  <c r="AE23"/>
  <c r="AE27"/>
  <c r="AE35"/>
  <c r="AE17"/>
  <c r="AE39"/>
  <c r="AE8"/>
  <c r="AE7"/>
  <c r="AE36"/>
  <c r="AE10"/>
  <c r="X36"/>
  <c r="Y36"/>
  <c r="R8"/>
  <c r="Q8"/>
  <c r="W8"/>
  <c r="Y125"/>
  <c r="X125"/>
  <c r="X18"/>
  <c r="Y18"/>
  <c r="Y11"/>
  <c r="X11"/>
  <c r="X143"/>
  <c r="Y143"/>
  <c r="X44"/>
  <c r="Y44"/>
  <c r="Y74"/>
  <c r="X74"/>
  <c r="Q105"/>
  <c r="W105"/>
  <c r="R105"/>
  <c r="R137"/>
  <c r="Q137"/>
  <c r="W137"/>
  <c r="Q141"/>
  <c r="R141"/>
  <c r="Q77"/>
  <c r="R77"/>
  <c r="Q27"/>
  <c r="R27"/>
  <c r="R43"/>
  <c r="W43"/>
  <c r="Q43"/>
  <c r="R51"/>
  <c r="Q51"/>
  <c r="V13"/>
  <c r="W13" s="1"/>
  <c r="U13"/>
  <c r="T13"/>
  <c r="T51"/>
  <c r="V51"/>
  <c r="W51" s="1"/>
  <c r="U51"/>
  <c r="X32"/>
  <c r="Y32"/>
  <c r="Q6"/>
  <c r="R6"/>
  <c r="X52"/>
  <c r="Y52"/>
  <c r="Y153"/>
  <c r="X153"/>
  <c r="X25"/>
  <c r="Y25"/>
  <c r="X45"/>
  <c r="Y45"/>
  <c r="W117"/>
  <c r="W107"/>
  <c r="W97"/>
  <c r="K177"/>
  <c r="U168"/>
  <c r="K170"/>
  <c r="S170"/>
  <c r="V170" s="1"/>
  <c r="K197"/>
  <c r="S177"/>
  <c r="T177" s="1"/>
  <c r="K168"/>
  <c r="O184"/>
  <c r="S201"/>
  <c r="V201" s="1"/>
  <c r="S184"/>
  <c r="U184" s="1"/>
  <c r="N172"/>
  <c r="L176"/>
  <c r="O185"/>
  <c r="N166"/>
  <c r="P176"/>
  <c r="Q176" s="1"/>
  <c r="N182"/>
  <c r="N190"/>
  <c r="P183"/>
  <c r="R183" s="1"/>
  <c r="Q164"/>
  <c r="P196"/>
  <c r="Q196" s="1"/>
  <c r="U164"/>
  <c r="V164"/>
  <c r="P170"/>
  <c r="R170" s="1"/>
  <c r="K180"/>
  <c r="N168"/>
  <c r="S174"/>
  <c r="U174" s="1"/>
  <c r="K178"/>
  <c r="O196"/>
  <c r="O170"/>
  <c r="K176"/>
  <c r="O180"/>
  <c r="L188"/>
  <c r="P171"/>
  <c r="Q171" s="1"/>
  <c r="N195"/>
  <c r="L200"/>
  <c r="S200"/>
  <c r="K200"/>
  <c r="O176"/>
  <c r="N176"/>
  <c r="S175"/>
  <c r="K175"/>
  <c r="N188"/>
  <c r="O188"/>
  <c r="O203"/>
  <c r="N203"/>
  <c r="P200"/>
  <c r="P182"/>
  <c r="R182" s="1"/>
  <c r="P174"/>
  <c r="Q174" s="1"/>
  <c r="O202"/>
  <c r="P190"/>
  <c r="Q190" s="1"/>
  <c r="O186"/>
  <c r="O168"/>
  <c r="O197"/>
  <c r="P180"/>
  <c r="R180" s="1"/>
  <c r="P178"/>
  <c r="S180"/>
  <c r="V180" s="1"/>
  <c r="L175"/>
  <c r="K174"/>
  <c r="S178"/>
  <c r="T178" s="1"/>
  <c r="P186"/>
  <c r="Q186" s="1"/>
  <c r="V173"/>
  <c r="V193"/>
  <c r="T193"/>
  <c r="P197"/>
  <c r="R197" s="1"/>
  <c r="R172"/>
  <c r="S165"/>
  <c r="T165" s="1"/>
  <c r="L165"/>
  <c r="P195"/>
  <c r="T173"/>
  <c r="K171"/>
  <c r="S171"/>
  <c r="N165"/>
  <c r="O165"/>
  <c r="P165"/>
  <c r="S185"/>
  <c r="L185"/>
  <c r="K167"/>
  <c r="P167"/>
  <c r="L167"/>
  <c r="S167"/>
  <c r="N201"/>
  <c r="O201"/>
  <c r="P173"/>
  <c r="L173"/>
  <c r="S169"/>
  <c r="K169"/>
  <c r="O179"/>
  <c r="P179"/>
  <c r="P192"/>
  <c r="N192"/>
  <c r="O192"/>
  <c r="K166"/>
  <c r="L166"/>
  <c r="V176"/>
  <c r="T176"/>
  <c r="K191"/>
  <c r="P191"/>
  <c r="S191"/>
  <c r="O171"/>
  <c r="N171"/>
  <c r="N199"/>
  <c r="P199"/>
  <c r="L186"/>
  <c r="S186"/>
  <c r="K187"/>
  <c r="S187"/>
  <c r="O177"/>
  <c r="N177"/>
  <c r="L196"/>
  <c r="K196"/>
  <c r="S196"/>
  <c r="L193"/>
  <c r="P193"/>
  <c r="K193"/>
  <c r="O189"/>
  <c r="N189"/>
  <c r="P189"/>
  <c r="O187"/>
  <c r="P187"/>
  <c r="U193"/>
  <c r="P185"/>
  <c r="R185" s="1"/>
  <c r="K173"/>
  <c r="P201"/>
  <c r="L169"/>
  <c r="P166"/>
  <c r="P169"/>
  <c r="V166"/>
  <c r="U166"/>
  <c r="T166"/>
  <c r="R198" l="1"/>
  <c r="W164"/>
  <c r="X164" s="1"/>
  <c r="W198"/>
  <c r="X198" s="1"/>
  <c r="U197"/>
  <c r="Q177"/>
  <c r="T197"/>
  <c r="T202"/>
  <c r="W192"/>
  <c r="Y192" s="1"/>
  <c r="U194"/>
  <c r="V188"/>
  <c r="W188" s="1"/>
  <c r="X188" s="1"/>
  <c r="Q180"/>
  <c r="R176"/>
  <c r="T188"/>
  <c r="R175"/>
  <c r="V174"/>
  <c r="W174" s="1"/>
  <c r="Q182"/>
  <c r="Q168"/>
  <c r="R188"/>
  <c r="W195"/>
  <c r="Y195" s="1"/>
  <c r="U190"/>
  <c r="R174"/>
  <c r="U202"/>
  <c r="T192"/>
  <c r="R184"/>
  <c r="U170"/>
  <c r="W168"/>
  <c r="Y168" s="1"/>
  <c r="W193"/>
  <c r="X193" s="1"/>
  <c r="U178"/>
  <c r="R196"/>
  <c r="V179"/>
  <c r="W179" s="1"/>
  <c r="U179"/>
  <c r="R190"/>
  <c r="R203"/>
  <c r="U192"/>
  <c r="T174"/>
  <c r="T189"/>
  <c r="V194"/>
  <c r="W194" s="1"/>
  <c r="R202"/>
  <c r="T203"/>
  <c r="U203"/>
  <c r="W183"/>
  <c r="Y183" s="1"/>
  <c r="Q183"/>
  <c r="W176"/>
  <c r="Y176" s="1"/>
  <c r="V190"/>
  <c r="W190" s="1"/>
  <c r="W181"/>
  <c r="R186"/>
  <c r="V177"/>
  <c r="W177" s="1"/>
  <c r="Y177" s="1"/>
  <c r="Y203"/>
  <c r="X203"/>
  <c r="Q197"/>
  <c r="Q195"/>
  <c r="Q203"/>
  <c r="V165"/>
  <c r="U189"/>
  <c r="T170"/>
  <c r="W199"/>
  <c r="Y199" s="1"/>
  <c r="T180"/>
  <c r="R181"/>
  <c r="Y107"/>
  <c r="X107"/>
  <c r="Y151"/>
  <c r="X151"/>
  <c r="Y5"/>
  <c r="X5"/>
  <c r="X34"/>
  <c r="Y34"/>
  <c r="X27"/>
  <c r="Y27"/>
  <c r="Y155"/>
  <c r="X155"/>
  <c r="X141"/>
  <c r="Y141"/>
  <c r="Y12"/>
  <c r="X12"/>
  <c r="X31"/>
  <c r="Y31"/>
  <c r="Y119"/>
  <c r="X119"/>
  <c r="Y79"/>
  <c r="X79"/>
  <c r="X133"/>
  <c r="Y133"/>
  <c r="X145"/>
  <c r="Y145"/>
  <c r="Y19"/>
  <c r="X19"/>
  <c r="X97"/>
  <c r="Y97"/>
  <c r="X117"/>
  <c r="Y117"/>
  <c r="X51"/>
  <c r="Y51"/>
  <c r="Y13"/>
  <c r="X13"/>
  <c r="Y43"/>
  <c r="X43"/>
  <c r="X137"/>
  <c r="Y137"/>
  <c r="Y105"/>
  <c r="X105"/>
  <c r="Y8"/>
  <c r="X8"/>
  <c r="Y4"/>
  <c r="X4"/>
  <c r="X20"/>
  <c r="Y20"/>
  <c r="X89"/>
  <c r="Y89"/>
  <c r="X95"/>
  <c r="Y95"/>
  <c r="X63"/>
  <c r="Y63"/>
  <c r="R194"/>
  <c r="Q194"/>
  <c r="Y17"/>
  <c r="X17"/>
  <c r="X73"/>
  <c r="Y73"/>
  <c r="X77"/>
  <c r="Y77"/>
  <c r="X72"/>
  <c r="Y72"/>
  <c r="Y15"/>
  <c r="X15"/>
  <c r="X147"/>
  <c r="Y147"/>
  <c r="Y161"/>
  <c r="X161"/>
  <c r="AF33"/>
  <c r="W170"/>
  <c r="X170" s="1"/>
  <c r="U201"/>
  <c r="T201"/>
  <c r="W197"/>
  <c r="X197" s="1"/>
  <c r="W182"/>
  <c r="R195"/>
  <c r="R171"/>
  <c r="U165"/>
  <c r="U177"/>
  <c r="AG35"/>
  <c r="AG36"/>
  <c r="T184"/>
  <c r="V184"/>
  <c r="W184" s="1"/>
  <c r="X183"/>
  <c r="AG15"/>
  <c r="AG17"/>
  <c r="AF27"/>
  <c r="AF30"/>
  <c r="AF15"/>
  <c r="W165"/>
  <c r="X165" s="1"/>
  <c r="U180"/>
  <c r="Q170"/>
  <c r="W180"/>
  <c r="Y180" s="1"/>
  <c r="AG10"/>
  <c r="AG31"/>
  <c r="AF25"/>
  <c r="AF14"/>
  <c r="V178"/>
  <c r="W178" s="1"/>
  <c r="Y178" s="1"/>
  <c r="AG29"/>
  <c r="AG7"/>
  <c r="Q178"/>
  <c r="R178"/>
  <c r="R200"/>
  <c r="Q200"/>
  <c r="V175"/>
  <c r="W175" s="1"/>
  <c r="Y175" s="1"/>
  <c r="T175"/>
  <c r="U175"/>
  <c r="T200"/>
  <c r="U200"/>
  <c r="V200"/>
  <c r="W200" s="1"/>
  <c r="AF26"/>
  <c r="Y172"/>
  <c r="AG9"/>
  <c r="AF12"/>
  <c r="AG12"/>
  <c r="AG39"/>
  <c r="AG8"/>
  <c r="AF8"/>
  <c r="AG34"/>
  <c r="W166"/>
  <c r="Y166" s="1"/>
  <c r="AF34"/>
  <c r="AF31"/>
  <c r="AF13"/>
  <c r="AG30"/>
  <c r="AG26"/>
  <c r="AF28"/>
  <c r="AG20"/>
  <c r="AF32"/>
  <c r="AG13"/>
  <c r="AG24"/>
  <c r="AG14"/>
  <c r="AF11"/>
  <c r="AG38"/>
  <c r="AF29"/>
  <c r="AF22"/>
  <c r="AF19"/>
  <c r="AF38"/>
  <c r="AG16"/>
  <c r="AG5"/>
  <c r="AG11"/>
  <c r="AF23"/>
  <c r="AF24"/>
  <c r="AG22"/>
  <c r="AG23"/>
  <c r="AG19"/>
  <c r="AG27"/>
  <c r="AG18"/>
  <c r="AF9"/>
  <c r="AF17"/>
  <c r="AF16"/>
  <c r="AG21"/>
  <c r="AG28"/>
  <c r="AG25"/>
  <c r="AF6"/>
  <c r="AF10"/>
  <c r="AF18"/>
  <c r="Q185"/>
  <c r="Q169"/>
  <c r="R169"/>
  <c r="Q166"/>
  <c r="R166"/>
  <c r="R201"/>
  <c r="W201"/>
  <c r="Q201"/>
  <c r="T187"/>
  <c r="U187"/>
  <c r="V187"/>
  <c r="W187" s="1"/>
  <c r="T186"/>
  <c r="U186"/>
  <c r="V186"/>
  <c r="W186" s="1"/>
  <c r="Y186" s="1"/>
  <c r="Q199"/>
  <c r="R199"/>
  <c r="U191"/>
  <c r="T191"/>
  <c r="V191"/>
  <c r="W191" s="1"/>
  <c r="X178"/>
  <c r="Q179"/>
  <c r="R179"/>
  <c r="U167"/>
  <c r="T167"/>
  <c r="V167"/>
  <c r="W167" s="1"/>
  <c r="Q167"/>
  <c r="R167"/>
  <c r="R165"/>
  <c r="Q165"/>
  <c r="AF36"/>
  <c r="AG37"/>
  <c r="AG33"/>
  <c r="AF5"/>
  <c r="AF37"/>
  <c r="AF21"/>
  <c r="AF39"/>
  <c r="AF35"/>
  <c r="AF20"/>
  <c r="AF7"/>
  <c r="AG6"/>
  <c r="AG32"/>
  <c r="Q187"/>
  <c r="R187"/>
  <c r="R189"/>
  <c r="Q189"/>
  <c r="R193"/>
  <c r="Q193"/>
  <c r="T196"/>
  <c r="V196"/>
  <c r="W196" s="1"/>
  <c r="U196"/>
  <c r="R191"/>
  <c r="Q191"/>
  <c r="Q192"/>
  <c r="R192"/>
  <c r="V169"/>
  <c r="W169" s="1"/>
  <c r="T169"/>
  <c r="U169"/>
  <c r="R173"/>
  <c r="W173"/>
  <c r="Q173"/>
  <c r="V185"/>
  <c r="W185" s="1"/>
  <c r="X185" s="1"/>
  <c r="U185"/>
  <c r="T185"/>
  <c r="V171"/>
  <c r="W171" s="1"/>
  <c r="T171"/>
  <c r="U171"/>
  <c r="W189"/>
  <c r="X202"/>
  <c r="Y202"/>
  <c r="Y164" l="1"/>
  <c r="Y188"/>
  <c r="Y198"/>
  <c r="X176"/>
  <c r="X192"/>
  <c r="Y174"/>
  <c r="X174"/>
  <c r="Y170"/>
  <c r="Y165"/>
  <c r="Y193"/>
  <c r="X195"/>
  <c r="X177"/>
  <c r="Y194"/>
  <c r="X194"/>
  <c r="X168"/>
  <c r="X190"/>
  <c r="Y190"/>
  <c r="Y181"/>
  <c r="X181"/>
  <c r="X199"/>
  <c r="Y197"/>
  <c r="X180"/>
  <c r="X175"/>
  <c r="X182"/>
  <c r="Y182"/>
  <c r="Y184"/>
  <c r="X184"/>
  <c r="Y185"/>
  <c r="X166"/>
  <c r="Y200"/>
  <c r="X200"/>
  <c r="X186"/>
  <c r="X189"/>
  <c r="Y189"/>
  <c r="Y173"/>
  <c r="X173"/>
  <c r="Y169"/>
  <c r="X169"/>
  <c r="Y196"/>
  <c r="X196"/>
  <c r="X167"/>
  <c r="Y167"/>
  <c r="AI38"/>
  <c r="AI36"/>
  <c r="AI29"/>
  <c r="AI6"/>
  <c r="AI9"/>
  <c r="AI20"/>
  <c r="AI15"/>
  <c r="AI10"/>
  <c r="AH20"/>
  <c r="AH39"/>
  <c r="AH18"/>
  <c r="AI32"/>
  <c r="AH24"/>
  <c r="AH23"/>
  <c r="AH19"/>
  <c r="AI7"/>
  <c r="AH13"/>
  <c r="AI39"/>
  <c r="AI11"/>
  <c r="AI13"/>
  <c r="AI18"/>
  <c r="AH30"/>
  <c r="AI22"/>
  <c r="AI30"/>
  <c r="AH9"/>
  <c r="AH11"/>
  <c r="AH38"/>
  <c r="AI37"/>
  <c r="AH22"/>
  <c r="AH14"/>
  <c r="AH32"/>
  <c r="AH10"/>
  <c r="AI17"/>
  <c r="AH28"/>
  <c r="AH7"/>
  <c r="AI35"/>
  <c r="AI8"/>
  <c r="AI21"/>
  <c r="AI33"/>
  <c r="AI34"/>
  <c r="AH16"/>
  <c r="AI19"/>
  <c r="AH33"/>
  <c r="AI28"/>
  <c r="AH25"/>
  <c r="AH8"/>
  <c r="AH37"/>
  <c r="AH34"/>
  <c r="AH15"/>
  <c r="AI24"/>
  <c r="AI16"/>
  <c r="AH36"/>
  <c r="AH21"/>
  <c r="AI12"/>
  <c r="AI27"/>
  <c r="AI31"/>
  <c r="AI26"/>
  <c r="AH29"/>
  <c r="AI25"/>
  <c r="AI5"/>
  <c r="AI23"/>
  <c r="AH35"/>
  <c r="AH31"/>
  <c r="AH5"/>
  <c r="AH6"/>
  <c r="AH26"/>
  <c r="AH17"/>
  <c r="AH27"/>
  <c r="AI14"/>
  <c r="AH12"/>
  <c r="Y179"/>
  <c r="X179"/>
  <c r="X171"/>
  <c r="Y171"/>
  <c r="X191"/>
  <c r="Y191"/>
  <c r="X187"/>
  <c r="Y187"/>
  <c r="X201"/>
  <c r="Y201"/>
</calcChain>
</file>

<file path=xl/comments1.xml><?xml version="1.0" encoding="utf-8"?>
<comments xmlns="http://schemas.openxmlformats.org/spreadsheetml/2006/main">
  <authors>
    <author>Christian</author>
    <author>cd</author>
  </authors>
  <commentList>
    <comment ref="I3" authorId="0">
      <text>
        <r>
          <rPr>
            <b/>
            <sz val="9"/>
            <color indexed="81"/>
            <rFont val="Tahoma"/>
            <family val="2"/>
          </rPr>
          <t>Format hh:mm:ss.0</t>
        </r>
        <r>
          <rPr>
            <sz val="9"/>
            <color indexed="81"/>
            <rFont val="Tahoma"/>
            <family val="2"/>
          </rPr>
          <t xml:space="preserve">
</t>
        </r>
      </text>
    </comment>
    <comment ref="Z3" authorId="1">
      <text>
        <r>
          <rPr>
            <b/>
            <sz val="10"/>
            <color indexed="81"/>
            <rFont val="Tahoma"/>
            <family val="2"/>
          </rPr>
          <t>DOUBLONS</t>
        </r>
      </text>
    </comment>
  </commentList>
</comments>
</file>

<file path=xl/sharedStrings.xml><?xml version="1.0" encoding="utf-8"?>
<sst xmlns="http://schemas.openxmlformats.org/spreadsheetml/2006/main" count="753" uniqueCount="466">
  <si>
    <t>Place</t>
  </si>
  <si>
    <t>ASSOCIATION</t>
  </si>
  <si>
    <t>ENGAGES :</t>
  </si>
  <si>
    <t>PARTANTS :</t>
  </si>
  <si>
    <t>CLASSES :</t>
  </si>
  <si>
    <t>N° licence</t>
  </si>
  <si>
    <t>DOSSARD</t>
  </si>
  <si>
    <t>VILLE :</t>
  </si>
  <si>
    <t>ORGANISATEUR :</t>
  </si>
  <si>
    <t>DATE :</t>
  </si>
  <si>
    <t>CATEGORIES :</t>
  </si>
  <si>
    <t>FEUILLE D EMARGEMENT</t>
  </si>
  <si>
    <t>N° LICENCE</t>
  </si>
  <si>
    <t>TEMPS</t>
  </si>
  <si>
    <t>PRIX D EQUIPE</t>
  </si>
  <si>
    <t>NOM DE L'EPREUVE :</t>
  </si>
  <si>
    <t>SERIES / CATEGORIES :</t>
  </si>
  <si>
    <t>VILLE DE DEPART :</t>
  </si>
  <si>
    <t>DEPARTEMENT :</t>
  </si>
  <si>
    <t>TABLEAU DE CLASSEMENT</t>
  </si>
  <si>
    <t>DISTANCE :</t>
  </si>
  <si>
    <t>MOYENNE</t>
  </si>
  <si>
    <t>COURSE</t>
  </si>
  <si>
    <t>CATEGORIE</t>
  </si>
  <si>
    <t>PARTANTS</t>
  </si>
  <si>
    <t>CLASSES</t>
  </si>
  <si>
    <t>DOSS</t>
  </si>
  <si>
    <t>KMS</t>
  </si>
  <si>
    <t>DISTANCE TOTALE</t>
  </si>
  <si>
    <t xml:space="preserve">CIRCUIT DE </t>
  </si>
  <si>
    <t>NOM et PRENOM</t>
  </si>
  <si>
    <t>CAT</t>
  </si>
  <si>
    <t>CAT.</t>
  </si>
  <si>
    <t>Doss</t>
  </si>
  <si>
    <t>LICENCE</t>
  </si>
  <si>
    <t>NON</t>
  </si>
  <si>
    <t>NOM  /  PRENOM</t>
  </si>
  <si>
    <t>N° UCI</t>
  </si>
  <si>
    <t>SOUS CAT.</t>
  </si>
  <si>
    <t>Pts
 PE</t>
  </si>
  <si>
    <t>Etat de Résultats</t>
  </si>
  <si>
    <t>CONTRÔLE MEDICAL</t>
  </si>
  <si>
    <t>OUI</t>
  </si>
  <si>
    <t>Titre de l'épreuve :</t>
  </si>
  <si>
    <t>Distance :</t>
  </si>
  <si>
    <t>NOMS</t>
  </si>
  <si>
    <t>AVIS IMPORTANT :</t>
  </si>
  <si>
    <t>A</t>
  </si>
  <si>
    <t>ENGAGEMENTS AU DEPART</t>
  </si>
  <si>
    <t xml:space="preserve">ORGANISATEUR : </t>
  </si>
  <si>
    <t>EPREUVE :</t>
  </si>
  <si>
    <t>RECAPITULATIF :</t>
  </si>
  <si>
    <t>CAT.:</t>
  </si>
  <si>
    <t>x</t>
  </si>
  <si>
    <t>FEDERATION FRANCAISE DE CYCLISME</t>
  </si>
  <si>
    <t>-------------------------</t>
  </si>
  <si>
    <t>Renseignements sur la course :</t>
  </si>
  <si>
    <t>Organisation :</t>
  </si>
  <si>
    <t>Signature :</t>
  </si>
  <si>
    <t>Annexes à joindre :</t>
  </si>
  <si>
    <t>Etat de résultats.</t>
  </si>
  <si>
    <t>Liste pointée des partants.</t>
  </si>
  <si>
    <t>Le récapitulatif des décisions arbitrales (feuille de pénalité).</t>
  </si>
  <si>
    <t>Les lettres de réclamation (éventuellement, avec décision notifiée).</t>
  </si>
  <si>
    <t>Date :</t>
  </si>
  <si>
    <t>Ville :</t>
  </si>
  <si>
    <t>Dépt :</t>
  </si>
  <si>
    <t>Club organisateur :</t>
  </si>
  <si>
    <t>Kilométrage parcouru :  </t>
  </si>
  <si>
    <t xml:space="preserve">Temps : </t>
  </si>
  <si>
    <t>à transmettre dans les 48 heures qui suivent l'épreuve,</t>
  </si>
  <si>
    <t>(Rayer la mention inutile)</t>
  </si>
  <si>
    <t>N° :</t>
  </si>
  <si>
    <t>Association organisatrice :</t>
  </si>
  <si>
    <t>Séries ou Catégories :</t>
  </si>
  <si>
    <t>ASSOCIATIONS</t>
  </si>
  <si>
    <t>R. N. I.</t>
  </si>
  <si>
    <t>1.</t>
  </si>
  <si>
    <t>}</t>
  </si>
  <si>
    <t>2.</t>
  </si>
  <si>
    <t>Arbitres</t>
  </si>
  <si>
    <t>3.</t>
  </si>
  <si>
    <t>Juge à l'arrivée</t>
  </si>
  <si>
    <t>Arbitre moto</t>
  </si>
  <si>
    <t>Chronométreur</t>
  </si>
  <si>
    <t xml:space="preserve">ENGAGES : </t>
  </si>
  <si>
    <t>CLASSES:</t>
  </si>
  <si>
    <t>- Cet ETAT DE RESULTATS doit être rempli intégralement, le nom, le prénom usuel, le n°de licence et le nom de l'association du coureur doivent être indiqués en entier.</t>
  </si>
  <si>
    <t xml:space="preserve">   - Ne pas omettre de signer au verso (Arbitres, chrono, etc…).</t>
  </si>
  <si>
    <t xml:space="preserve">   - Joindre obligatoirement la liste pointée</t>
  </si>
  <si>
    <t>kms</t>
  </si>
  <si>
    <t>TEMPS :</t>
  </si>
  <si>
    <t>N°</t>
  </si>
  <si>
    <t xml:space="preserve">MONTANT </t>
  </si>
  <si>
    <t>du Délégué</t>
  </si>
  <si>
    <t>du Président</t>
  </si>
  <si>
    <t>DE</t>
  </si>
  <si>
    <t>NOM ET PRENOM</t>
  </si>
  <si>
    <t>N° DE LICENCE</t>
  </si>
  <si>
    <t>MOTIF(S)</t>
  </si>
  <si>
    <t>de service</t>
  </si>
  <si>
    <t>du Comité régional</t>
  </si>
  <si>
    <t>L'AMENDE</t>
  </si>
  <si>
    <t>Les soussignés, arbitres de Course, Juge à l'arrivée et Chronométreur, certifient la sincérité des résultats mentionnés au tableau ci-contre.</t>
  </si>
  <si>
    <t>le</t>
  </si>
  <si>
    <t>Lieu de l'épreuve :</t>
  </si>
  <si>
    <t>NOMBRE D ENGAGES AU DEPART  :</t>
  </si>
  <si>
    <t>PLACE</t>
  </si>
  <si>
    <t>TPS</t>
  </si>
  <si>
    <t>Nbre de clubs engagés</t>
  </si>
  <si>
    <t>€    =</t>
  </si>
  <si>
    <t>L' ARBITRE :
NOM :
SIGNATURE :</t>
  </si>
  <si>
    <t>LE CLUB ORGANISATEUR :
NOM :
SIGNATURE :</t>
  </si>
  <si>
    <t>VISA COMPTABILITE :
DATE :</t>
  </si>
  <si>
    <t>IMPRIME A JOINDRE AVEC L'ETAT DE RESULTAT - ACCOMPAGNE DU REGLEMENT CORRESPONDANT.</t>
  </si>
  <si>
    <t>LIEU :</t>
  </si>
  <si>
    <t>DATE</t>
  </si>
  <si>
    <t>CHUTES – ACCIDENTS :</t>
  </si>
  <si>
    <t>DEPT</t>
  </si>
  <si>
    <r>
      <rPr>
        <b/>
        <sz val="10"/>
        <rFont val="Arial"/>
        <family val="2"/>
      </rPr>
      <t xml:space="preserve">PENALITES : </t>
    </r>
    <r>
      <rPr>
        <sz val="10"/>
        <rFont val="Arial"/>
        <family val="2"/>
      </rPr>
      <t>(s'il y a lieu), par décision des trois arbitres de Course, qui doivent apposer leur signature sous le(s) motif(s).</t>
    </r>
  </si>
  <si>
    <t xml:space="preserve">SUITE DONNEE </t>
  </si>
  <si>
    <t>AVIS 
SUR LES DECISIONS CI-CONTRE</t>
  </si>
  <si>
    <t>P.E. :</t>
  </si>
  <si>
    <t>ENGAGEMENTS SUR PLACE AU PRIX D EQUIPE (Nom de l'association)</t>
  </si>
  <si>
    <t>(Auteur Christian DAGUE)</t>
  </si>
  <si>
    <r>
      <t>-</t>
    </r>
    <r>
      <rPr>
        <sz val="7"/>
        <rFont val="Times New Roman"/>
        <family val="1"/>
      </rPr>
      <t xml:space="preserve">                    </t>
    </r>
    <r>
      <rPr>
        <b/>
        <sz val="12"/>
        <rFont val="Times New Roman"/>
        <family val="1"/>
      </rPr>
      <t>Améliorations</t>
    </r>
    <r>
      <rPr>
        <sz val="12"/>
        <rFont val="Times New Roman"/>
        <family val="1"/>
      </rPr>
      <t> : La moyenne des ex-æquo se calcule automatiquement. Les temps des coureurs figurent sur les feuilles de résultats avec les écarts. Les en-têtes des feuillets « Engagements sur place », « Etats de résultats », « Rapport du Prés. du Jury » se complètent automatiquement. Sur le verso de l’état de résultats, en portant le n° de dossard du coureur pénalisé, son nom, son club, et son n° de licence sont inscrits (dans le cas où l’arbitre est équipé d’une imprimante sur le lieu de la course).</t>
    </r>
  </si>
  <si>
    <t>----------</t>
  </si>
  <si>
    <r>
      <t>-</t>
    </r>
    <r>
      <rPr>
        <sz val="7"/>
        <rFont val="Times New Roman"/>
        <family val="1"/>
      </rPr>
      <t xml:space="preserve">               </t>
    </r>
    <r>
      <rPr>
        <sz val="12"/>
        <rFont val="Times New Roman"/>
        <family val="1"/>
      </rPr>
      <t>Feuillet « PRIX D EQUIPE » :  Pour le nom des clubs, faire un « copier-coller » entre le nom entré au premier coureur de l’équipe et les autres coureurs du même club, puis  avec le feuillet « prix d’équipe », si le club est inscrit. Attention, le nom du club doit être strictement le même que celui du feuillet prix d’équipe. Si un coureur est ajouté (engagement sur place) et que d’autres coureurs du même club sont déjà engagés : copier-coller le nom du club. Si un club se rajoute au prix d’équipe, même chose (copier-coller avec feuillet prix d’équipe). Le prix d’équipe ne peut se calculer que si cette procédure est respectée.</t>
    </r>
  </si>
  <si>
    <r>
      <t>-</t>
    </r>
    <r>
      <rPr>
        <sz val="7"/>
        <rFont val="Times New Roman"/>
        <family val="1"/>
      </rPr>
      <t xml:space="preserve">               </t>
    </r>
    <r>
      <rPr>
        <sz val="12"/>
        <rFont val="Times New Roman"/>
        <family val="1"/>
      </rPr>
      <t>Feuillet « Eng. Sur place » : Porter simplement le numéro du dossard qui correspond à la feuille « inscription », le reste se remplit automatiquement.</t>
    </r>
  </si>
  <si>
    <r>
      <t>-</t>
    </r>
    <r>
      <rPr>
        <sz val="7"/>
        <rFont val="Times New Roman"/>
        <family val="1"/>
      </rPr>
      <t xml:space="preserve">               </t>
    </r>
    <r>
      <rPr>
        <sz val="12"/>
        <rFont val="Times New Roman"/>
        <family val="1"/>
      </rPr>
      <t>Sur le feuillet « INSCRIPTION », mettre d’office « X » dans la colonne des présents, il suffira de les enlever si les coureurs sont non - partants. Il est possible de mettre EXC. Si les coureurs sont excusés (le nombre de partants n’est comptabilisé qu’à partir des « X ».</t>
    </r>
  </si>
  <si>
    <r>
      <t>-</t>
    </r>
    <r>
      <rPr>
        <sz val="7"/>
        <rFont val="Times New Roman"/>
        <family val="1"/>
      </rPr>
      <t xml:space="preserve">               </t>
    </r>
    <r>
      <rPr>
        <sz val="12"/>
        <rFont val="Times New Roman"/>
        <family val="1"/>
      </rPr>
      <t xml:space="preserve">Pour éditer les feuilles, définir la zone d’impression pour éviter d’imprimer les 5 pages.  </t>
    </r>
  </si>
  <si>
    <r>
      <t>-</t>
    </r>
    <r>
      <rPr>
        <sz val="7"/>
        <rFont val="Times New Roman"/>
        <family val="1"/>
      </rPr>
      <t xml:space="preserve">               </t>
    </r>
    <r>
      <rPr>
        <sz val="12"/>
        <rFont val="Times New Roman"/>
        <family val="1"/>
      </rPr>
      <t>Feuillet « Emargement » : définir la zone d’impression en s’arrêtant à un bas de page.</t>
    </r>
  </si>
  <si>
    <r>
      <t>-</t>
    </r>
    <r>
      <rPr>
        <sz val="7"/>
        <rFont val="Times New Roman"/>
        <family val="1"/>
      </rPr>
      <t xml:space="preserve">               </t>
    </r>
    <r>
      <rPr>
        <sz val="12"/>
        <rFont val="Times New Roman"/>
        <family val="1"/>
      </rPr>
      <t>Une fois la course terminée et le classement fait, aller sur le feuillet « classement », saisir seulement les numéros des dossards et le temps du 1</t>
    </r>
    <r>
      <rPr>
        <vertAlign val="superscript"/>
        <sz val="12"/>
        <rFont val="Times New Roman"/>
        <family val="1"/>
      </rPr>
      <t>er</t>
    </r>
    <r>
      <rPr>
        <sz val="12"/>
        <rFont val="Times New Roman"/>
        <family val="1"/>
      </rPr>
      <t xml:space="preserve"> et des autres s’il y a lieu (çà permet de calculer la moyenne de la course). S’il y a des ex-æquo, remplacer, pour tous les coureurs ex-æquo,  les places de la  colonne B par la place du 1</t>
    </r>
    <r>
      <rPr>
        <vertAlign val="superscript"/>
        <sz val="12"/>
        <rFont val="Times New Roman"/>
        <family val="1"/>
      </rPr>
      <t>er</t>
    </r>
    <r>
      <rPr>
        <sz val="12"/>
        <rFont val="Times New Roman"/>
        <family val="1"/>
      </rPr>
      <t xml:space="preserve"> ex-æquo. La moyenne du « trou » se calcule automatiquement. Si un coureur est déjà classé, son numéro apparaît dans la colonne K surligné en jaune. Cliquer sur le rectangle  «prix d’équipe 2 hommes» ou « prix d’équipe 3 hommes » (au temps ou à la place) selon la catégorie de course.</t>
    </r>
  </si>
  <si>
    <r>
      <t>-</t>
    </r>
    <r>
      <rPr>
        <sz val="7"/>
        <rFont val="Times New Roman"/>
        <family val="1"/>
      </rPr>
      <t xml:space="preserve">               </t>
    </r>
    <r>
      <rPr>
        <sz val="12"/>
        <rFont val="Times New Roman"/>
        <family val="1"/>
      </rPr>
      <t>Il n’y a plus qu’à éditer la feuille de résultats (format A4). Celle-ci est protégée car il n’y a rien à modifier. Dans le cas contraire, il suffit d’ôter la protection.</t>
    </r>
  </si>
  <si>
    <r>
      <t>-</t>
    </r>
    <r>
      <rPr>
        <sz val="7"/>
        <rFont val="Times New Roman"/>
        <family val="1"/>
      </rPr>
      <t xml:space="preserve">               </t>
    </r>
    <r>
      <rPr>
        <sz val="12"/>
        <rFont val="Times New Roman"/>
        <family val="1"/>
      </rPr>
      <t>Le dernier feuillet (Internet), sert à envoyer les résultats pour mise en ligne sur le site régional. On peut enlever des lignes, ou en ajouter en insérant des lignes entre la dernière actuelle et le prix d’équipe, puis en faisant une recopie vers le bas de la dernière ligne (qui contient la formule en liaison avec la feuille de classement).</t>
    </r>
  </si>
  <si>
    <t>En résumé : bien remplir la liste des engagés, le feuillet prix d’équipe par un copier-coller, et le feuillet classement (colonnes surlignées en vert).</t>
  </si>
  <si>
    <t>Pour réutiliser le programme, il vaut mieux utiliser un programme vierge (ne pas oublier de l’enregistrer sous un autre nom).</t>
  </si>
  <si>
    <r>
      <t>ATTENTION :</t>
    </r>
    <r>
      <rPr>
        <sz val="12"/>
        <rFont val="Times New Roman"/>
        <family val="1"/>
      </rPr>
      <t xml:space="preserve"> beaucoup de cellules contiennent des formules. Ne pas supprimer de lignes ou de colonnes, et ne pas modifier les cellules contenant les formules (sauf expert). Toujours faire des essais avec une version du programme enregistrée sous un autre nom.</t>
    </r>
  </si>
  <si>
    <r>
      <t>-</t>
    </r>
    <r>
      <rPr>
        <sz val="7"/>
        <rFont val="Times New Roman"/>
        <family val="1"/>
      </rPr>
      <t xml:space="preserve">               </t>
    </r>
    <r>
      <rPr>
        <sz val="12"/>
        <rFont val="Times New Roman"/>
        <family val="1"/>
      </rPr>
      <t>Feuillet « INSCRIPTION ». Remplir le feuillet inscription . Pour la distance, remplir la case « circuit de » et «  à parcourir ». Dans le cas d’une course en ligne, distance totale x 1. Ajouter les engagés sur place en respectant l’appellation du club si celui-ci est au Prix d’équipe.</t>
    </r>
  </si>
  <si>
    <t>RAPPORT DU PRESIDENT DU JURY</t>
  </si>
  <si>
    <t>Dénomination de la course :</t>
  </si>
  <si>
    <t>Catégorie de la course :</t>
  </si>
  <si>
    <t>Engagés :</t>
  </si>
  <si>
    <t>Partants :</t>
  </si>
  <si>
    <t>Classés :</t>
  </si>
  <si>
    <t>Collège des arbitres :</t>
  </si>
  <si>
    <t>Nom - prénom</t>
  </si>
  <si>
    <t>Club</t>
  </si>
  <si>
    <t>Qualification</t>
  </si>
  <si>
    <t>Président du jury</t>
  </si>
  <si>
    <t>Arbitre 1</t>
  </si>
  <si>
    <t>Arbitre 2</t>
  </si>
  <si>
    <t>Moto 1</t>
  </si>
  <si>
    <t>Moto 2</t>
  </si>
  <si>
    <t>(mettre un x dans la case)</t>
  </si>
  <si>
    <t>Secrétariat</t>
  </si>
  <si>
    <t>médiocre</t>
  </si>
  <si>
    <t>moyen</t>
  </si>
  <si>
    <t>bon</t>
  </si>
  <si>
    <t>Local réservé pour les arbitres</t>
  </si>
  <si>
    <t>oui</t>
  </si>
  <si>
    <t>non</t>
  </si>
  <si>
    <t>Structure de la course :</t>
  </si>
  <si>
    <t>WC prévus au départ</t>
  </si>
  <si>
    <t>Parking suffisant au départ</t>
  </si>
  <si>
    <t>Podium couvert indépendant pour les arbitres à l'arrivée</t>
  </si>
  <si>
    <t>Local du contrôle anti-dopage : est-il prévu ?</t>
  </si>
  <si>
    <t xml:space="preserve">                                                        est-il conforme ?</t>
  </si>
  <si>
    <t>Médecin dans la course</t>
  </si>
  <si>
    <t>Secours présent au départ de l'épreuve</t>
  </si>
  <si>
    <t>Véhicule balai</t>
  </si>
  <si>
    <t>Véhicules neutres de dépannage</t>
  </si>
  <si>
    <t>zéro</t>
  </si>
  <si>
    <t>Radio course</t>
  </si>
  <si>
    <t>Efficacité</t>
  </si>
  <si>
    <t>Photo finish ou numérique</t>
  </si>
  <si>
    <t>ou autre moyen vidéo d'arrivée</t>
  </si>
  <si>
    <t>Sécurité de la course :</t>
  </si>
  <si>
    <t>Importance des moyens mis en œuvre</t>
  </si>
  <si>
    <t>Nature des moyens</t>
  </si>
  <si>
    <t>escorte motos (nombre)</t>
  </si>
  <si>
    <t>signaleurs (nombre)</t>
  </si>
  <si>
    <t>Efficacité des moyens</t>
  </si>
  <si>
    <t>Signalisation course :</t>
  </si>
  <si>
    <t>Banderole au départ</t>
  </si>
  <si>
    <t>Banderole à l'arrivée</t>
  </si>
  <si>
    <t>Observations complémentaires sur l'organisation et éventuellement suggestions d'améliorations dont vous aurez parlé avec l'organisateur</t>
  </si>
  <si>
    <t>Appréciation du président du jury</t>
  </si>
  <si>
    <t>Epreuve en circuit</t>
  </si>
  <si>
    <t>Longueur du circuit</t>
  </si>
  <si>
    <t>km</t>
  </si>
  <si>
    <t xml:space="preserve">Epreuve en ligne </t>
  </si>
  <si>
    <t>Les arbitres étaient-ils identifiables ?</t>
  </si>
  <si>
    <t>Présentation de l'autorisation préfectorale</t>
  </si>
  <si>
    <t>Barrières au départ</t>
  </si>
  <si>
    <t>Barrières à l'arrivée</t>
  </si>
  <si>
    <t>Podium protocolaire situé conformément après la ligne</t>
  </si>
  <si>
    <t>Fléchage du parcours (au sol ou sur panneau)</t>
  </si>
  <si>
    <t>Les onglets de couleur bleu sont à transmettre en version papier au Comité Régional</t>
  </si>
  <si>
    <t>Prés. Du Jury</t>
  </si>
  <si>
    <t>LE PRESIDENT DU JURY:</t>
  </si>
  <si>
    <t>LES ARBITRES:</t>
  </si>
  <si>
    <t>LE JUGE A L'ARRIVEE:</t>
  </si>
  <si>
    <t>LE CHRONOMETREUR:</t>
  </si>
  <si>
    <t>pour HOMOLOGATION au Comité Régional</t>
  </si>
  <si>
    <t>COMITE DE ….. DE LA FEDERATION FRANCAISE DE CYCLISME</t>
  </si>
  <si>
    <t>Tél.: …………………….</t>
  </si>
  <si>
    <t>COMITE DE ……………..</t>
  </si>
  <si>
    <t>Ce rapport doit être adressé dans les 48 heures après la course au siège du
 Comité Régional</t>
  </si>
  <si>
    <t>NOM PRENOM</t>
  </si>
  <si>
    <t>CLUB</t>
  </si>
  <si>
    <t>SIGNATURE</t>
  </si>
  <si>
    <t>LICENCE N°</t>
  </si>
  <si>
    <t>MODE OPERATOIRE FEUILLE DE CLASSEMENT version 2011_11</t>
  </si>
  <si>
    <t>DOSS.</t>
  </si>
  <si>
    <t>CANTAL</t>
  </si>
  <si>
    <t>COMITE D'AUVERGNE.</t>
  </si>
  <si>
    <t>Adresse RUE CHAPPES</t>
  </si>
  <si>
    <t>Ville : Clermont-Ferrand</t>
  </si>
  <si>
    <t>Sansac-de-Marmiesse</t>
  </si>
  <si>
    <t>V.C SANSAC ARPAJON</t>
  </si>
  <si>
    <t>8,5 km</t>
  </si>
  <si>
    <t>VELO CLUB SANSAC ARPAJON</t>
  </si>
  <si>
    <t>Lucas</t>
  </si>
  <si>
    <t>Pierre</t>
  </si>
  <si>
    <t>Quentin</t>
  </si>
  <si>
    <t>GUILHE</t>
  </si>
  <si>
    <t>Valentin</t>
  </si>
  <si>
    <t>Antoine</t>
  </si>
  <si>
    <t>Romain</t>
  </si>
  <si>
    <t>V.C COURNON D'AUVERGNE</t>
  </si>
  <si>
    <t>Mathieu</t>
  </si>
  <si>
    <t>Maxime</t>
  </si>
  <si>
    <t>GUIDON DECAZEVILLOIS</t>
  </si>
  <si>
    <t>Emile</t>
  </si>
  <si>
    <t>VELO CLUB RODEZ</t>
  </si>
  <si>
    <t>Alex</t>
  </si>
  <si>
    <t>Sansac de Marmiesse</t>
  </si>
  <si>
    <t>Souvenir René ISSIOT</t>
  </si>
  <si>
    <t>3ème catégorie - Juniors - PCO</t>
  </si>
  <si>
    <t>MESPOULHES</t>
  </si>
  <si>
    <t>Rémi</t>
  </si>
  <si>
    <t>PCO</t>
  </si>
  <si>
    <t>COUILLEZ</t>
  </si>
  <si>
    <t>Lilian</t>
  </si>
  <si>
    <t>GILIBERT</t>
  </si>
  <si>
    <t>Joris</t>
  </si>
  <si>
    <t>LACOSTE</t>
  </si>
  <si>
    <t>Jérémie</t>
  </si>
  <si>
    <t>MONIER</t>
  </si>
  <si>
    <t>Guillaume</t>
  </si>
  <si>
    <t>SAINT ANTOINE</t>
  </si>
  <si>
    <t>Julien</t>
  </si>
  <si>
    <t>0415014081</t>
  </si>
  <si>
    <t>0415014038</t>
  </si>
  <si>
    <t>0415014002</t>
  </si>
  <si>
    <t>0415014156</t>
  </si>
  <si>
    <t>0415014096</t>
  </si>
  <si>
    <t>V.C PAYS DE SAINT FLOUR</t>
  </si>
  <si>
    <t xml:space="preserve">Junior </t>
  </si>
  <si>
    <t xml:space="preserve">3ème Catégorie </t>
  </si>
  <si>
    <t>DESTRUEL</t>
  </si>
  <si>
    <t>Sébastien</t>
  </si>
  <si>
    <t>DUMAS</t>
  </si>
  <si>
    <t>Félix</t>
  </si>
  <si>
    <t>MATHIEU</t>
  </si>
  <si>
    <t>Kévin</t>
  </si>
  <si>
    <t>RAYNAL</t>
  </si>
  <si>
    <t>David</t>
  </si>
  <si>
    <t>TROUPEL</t>
  </si>
  <si>
    <t>VERNHES</t>
  </si>
  <si>
    <t>0415029082</t>
  </si>
  <si>
    <t>0415029008</t>
  </si>
  <si>
    <t>0415029005</t>
  </si>
  <si>
    <t>0415029015</t>
  </si>
  <si>
    <t>0415029014</t>
  </si>
  <si>
    <t>0415029106</t>
  </si>
  <si>
    <t>VELO CLUB MAURSOIS</t>
  </si>
  <si>
    <t>A.C.V. AURILLACOIS</t>
  </si>
  <si>
    <t>ALAZARD</t>
  </si>
  <si>
    <t>Jérôme</t>
  </si>
  <si>
    <t>BEYSSAC</t>
  </si>
  <si>
    <t>Florentin</t>
  </si>
  <si>
    <t>CANTOURNET</t>
  </si>
  <si>
    <t>Bernard</t>
  </si>
  <si>
    <t>CHEYMOL</t>
  </si>
  <si>
    <t>ENJALBERT</t>
  </si>
  <si>
    <t>LAVIGNE</t>
  </si>
  <si>
    <t>MARTINEZ</t>
  </si>
  <si>
    <t>Francisco</t>
  </si>
  <si>
    <t>PAGET</t>
  </si>
  <si>
    <t>PRAT</t>
  </si>
  <si>
    <t>PRUNET</t>
  </si>
  <si>
    <t>TEULET</t>
  </si>
  <si>
    <t>Gaspard</t>
  </si>
  <si>
    <t>TOURDE</t>
  </si>
  <si>
    <t>Victor</t>
  </si>
  <si>
    <t>VOLPI</t>
  </si>
  <si>
    <t>Pierre Jean</t>
  </si>
  <si>
    <t>0415060021</t>
  </si>
  <si>
    <t>0415060011</t>
  </si>
  <si>
    <t>0415060273</t>
  </si>
  <si>
    <t>0415060093</t>
  </si>
  <si>
    <t>0415060087</t>
  </si>
  <si>
    <t>0415060142</t>
  </si>
  <si>
    <t>0415060255</t>
  </si>
  <si>
    <t>0415060174</t>
  </si>
  <si>
    <t>0415060085</t>
  </si>
  <si>
    <t>0415060031</t>
  </si>
  <si>
    <t>0415060037</t>
  </si>
  <si>
    <t>0415060042</t>
  </si>
  <si>
    <t>0415060049</t>
  </si>
  <si>
    <t>Pass`Cyclisme Open (D1)</t>
  </si>
  <si>
    <t>V.C MAURIACOIS</t>
  </si>
  <si>
    <t>FAJOUX</t>
  </si>
  <si>
    <t>Yann</t>
  </si>
  <si>
    <t>0415070172</t>
  </si>
  <si>
    <t>BONNABAUD</t>
  </si>
  <si>
    <t>Gautier</t>
  </si>
  <si>
    <t>DANCE</t>
  </si>
  <si>
    <t>Xavier</t>
  </si>
  <si>
    <t>GIROND</t>
  </si>
  <si>
    <t>Alexandre</t>
  </si>
  <si>
    <t>GOURGOUILHON</t>
  </si>
  <si>
    <t>Yves</t>
  </si>
  <si>
    <t>0443032043</t>
  </si>
  <si>
    <t>0443032079</t>
  </si>
  <si>
    <t>0443032058</t>
  </si>
  <si>
    <t>0443032123</t>
  </si>
  <si>
    <t>0443032148</t>
  </si>
  <si>
    <t>V.S BRIVADOIS</t>
  </si>
  <si>
    <t>GRAND</t>
  </si>
  <si>
    <t>MAURY</t>
  </si>
  <si>
    <t>Mathis</t>
  </si>
  <si>
    <t>RONGERE</t>
  </si>
  <si>
    <t>V.C DU VELAY</t>
  </si>
  <si>
    <t>0443129112</t>
  </si>
  <si>
    <t>0443129026</t>
  </si>
  <si>
    <t>0443129006</t>
  </si>
  <si>
    <t>CANO</t>
  </si>
  <si>
    <t>Roman</t>
  </si>
  <si>
    <t>CHABERT</t>
  </si>
  <si>
    <t>PRADIER</t>
  </si>
  <si>
    <t>Yvan</t>
  </si>
  <si>
    <t>RANVIAL</t>
  </si>
  <si>
    <t>Rémy</t>
  </si>
  <si>
    <t>VALLAT</t>
  </si>
  <si>
    <t>0463013210</t>
  </si>
  <si>
    <t>0463013009</t>
  </si>
  <si>
    <t>0463013209</t>
  </si>
  <si>
    <t>0463013030</t>
  </si>
  <si>
    <t>0463013126</t>
  </si>
  <si>
    <t>0463013208</t>
  </si>
  <si>
    <t>U.S.P ISSOIRIENNE</t>
  </si>
  <si>
    <t>JAUSSI</t>
  </si>
  <si>
    <t>Etienne</t>
  </si>
  <si>
    <t>LORTILLE</t>
  </si>
  <si>
    <t>PHALIP</t>
  </si>
  <si>
    <t>Simon</t>
  </si>
  <si>
    <t>SALVY</t>
  </si>
  <si>
    <t>Jules</t>
  </si>
  <si>
    <t>THEIL</t>
  </si>
  <si>
    <t>Robin</t>
  </si>
  <si>
    <t>VOLDOIRE</t>
  </si>
  <si>
    <t>Anthony</t>
  </si>
  <si>
    <t>0463048065</t>
  </si>
  <si>
    <t>0463048042</t>
  </si>
  <si>
    <t>0463048080</t>
  </si>
  <si>
    <t>0463048046</t>
  </si>
  <si>
    <t>0463048050</t>
  </si>
  <si>
    <t>0463048141</t>
  </si>
  <si>
    <t>0463048277</t>
  </si>
  <si>
    <t>TALOBRE</t>
  </si>
  <si>
    <t>DIDIER</t>
  </si>
  <si>
    <t>TRAUCHESSEC</t>
  </si>
  <si>
    <t>JEAN BAPTISTE</t>
  </si>
  <si>
    <t>1348100147</t>
  </si>
  <si>
    <t>1348100134</t>
  </si>
  <si>
    <t>U CYCL ST CHELY D'APCHER</t>
  </si>
  <si>
    <t>CYPRIEN</t>
  </si>
  <si>
    <t>Benjamin</t>
  </si>
  <si>
    <t>MULDER</t>
  </si>
  <si>
    <t>1419012142</t>
  </si>
  <si>
    <t>1419012116</t>
  </si>
  <si>
    <t>U.C CORREZIENNE</t>
  </si>
  <si>
    <t>MAYRAN</t>
  </si>
  <si>
    <t>SERVIERES BORDES</t>
  </si>
  <si>
    <t>Paul</t>
  </si>
  <si>
    <t>2212020022</t>
  </si>
  <si>
    <t>2212020023</t>
  </si>
  <si>
    <t>2212020119</t>
  </si>
  <si>
    <t>ORTEGA</t>
  </si>
  <si>
    <t>Ludovic</t>
  </si>
  <si>
    <t>2212032290</t>
  </si>
  <si>
    <t>MOUYSSET</t>
  </si>
  <si>
    <t>GOUBERT</t>
  </si>
  <si>
    <t>Kevin</t>
  </si>
  <si>
    <t>2212336005</t>
  </si>
  <si>
    <t>2442015591</t>
  </si>
  <si>
    <t>TEAM 12</t>
  </si>
  <si>
    <t>C.R.4 CHEMINS/ROANNE</t>
  </si>
  <si>
    <t>DELAVAUX</t>
  </si>
  <si>
    <t>Thimothée</t>
  </si>
  <si>
    <t>DELPLACE</t>
  </si>
  <si>
    <t>0463001097</t>
  </si>
  <si>
    <t>0463001030</t>
  </si>
  <si>
    <t>E. C. CLERMONT-FERRAND</t>
  </si>
  <si>
    <t>MESPOULHES Rémi</t>
  </si>
  <si>
    <t>COUILLEZ Lilian</t>
  </si>
  <si>
    <t>GILIBERT Joris</t>
  </si>
  <si>
    <t>LACOSTE Jérémie</t>
  </si>
  <si>
    <t>TEISSEDRE Lucas</t>
  </si>
  <si>
    <t>2212020008</t>
  </si>
  <si>
    <t>DUMOULIN Charly</t>
  </si>
  <si>
    <t>2212020125</t>
  </si>
  <si>
    <t>2212020073</t>
  </si>
  <si>
    <t>MAZARS Loïc</t>
  </si>
  <si>
    <t>MORIN Alexandre</t>
  </si>
  <si>
    <t>1419012027</t>
  </si>
  <si>
    <t>CARCENAC Nicolas</t>
  </si>
  <si>
    <t>U.C. AURILLACOISE</t>
  </si>
  <si>
    <t xml:space="preserve">Pass`Cyclisme Open </t>
  </si>
  <si>
    <t>0415017122</t>
  </si>
  <si>
    <t>Charly</t>
  </si>
  <si>
    <t>Loïc</t>
  </si>
  <si>
    <t>Nicolas</t>
  </si>
  <si>
    <t>TEISSEDRE</t>
  </si>
  <si>
    <t>DUMOULIN</t>
  </si>
  <si>
    <t>MAZARS</t>
  </si>
  <si>
    <t xml:space="preserve">MORIN </t>
  </si>
  <si>
    <t>CARCENAC</t>
  </si>
  <si>
    <t xml:space="preserve">RIGAL </t>
  </si>
  <si>
    <t>0415017014</t>
  </si>
  <si>
    <t xml:space="preserve">DAUDE </t>
  </si>
  <si>
    <t>Matthieu</t>
  </si>
  <si>
    <t>0415060280</t>
  </si>
  <si>
    <t>0463150123</t>
  </si>
  <si>
    <t>TOPPAN</t>
  </si>
  <si>
    <t>X.C  63</t>
  </si>
  <si>
    <t>1h57'10</t>
  </si>
  <si>
    <t>RIGAL Alexandre</t>
  </si>
  <si>
    <t>U.C AURILLACOISE</t>
  </si>
  <si>
    <t>MARTINEZ Paco</t>
  </si>
  <si>
    <t>RONGERE Quentin</t>
  </si>
  <si>
    <t>CYPRIEN Benjamin</t>
  </si>
  <si>
    <t>MULDER Mathieu</t>
  </si>
  <si>
    <t>DESTRUEL Sébastien</t>
  </si>
  <si>
    <t>BONNABAUD Gautier</t>
  </si>
  <si>
    <t>VELO SPORT BRIVADOIS</t>
  </si>
  <si>
    <t>TROUPEL Romain</t>
  </si>
  <si>
    <t>BEYSSAC Florentin</t>
  </si>
  <si>
    <t>MAURY Mathis</t>
  </si>
  <si>
    <t>CHEYMOL Quentin</t>
  </si>
  <si>
    <t>CANTOURNET Bernard</t>
  </si>
  <si>
    <t>ALAZARD Jérôme</t>
  </si>
  <si>
    <t>DANCE Xavier</t>
  </si>
  <si>
    <t>GUILHE Yves</t>
  </si>
  <si>
    <t>V.C PAYS SAINT FLOUR</t>
  </si>
  <si>
    <t>Junior</t>
  </si>
  <si>
    <t>PAGET Valentin</t>
  </si>
  <si>
    <t>A.C.V AURILLACOIS</t>
  </si>
  <si>
    <t>ORTEGA Ludovic</t>
  </si>
  <si>
    <t>V.C RODEZ</t>
  </si>
  <si>
    <t>VOLDOIRE Anthony</t>
  </si>
  <si>
    <t xml:space="preserve">DELPLACE Guillaume </t>
  </si>
  <si>
    <t>LORTILLE Sébastien</t>
  </si>
</sst>
</file>

<file path=xl/styles.xml><?xml version="1.0" encoding="utf-8"?>
<styleSheet xmlns="http://schemas.openxmlformats.org/spreadsheetml/2006/main">
  <numFmts count="12">
    <numFmt numFmtId="8" formatCode="#,##0.00\ &quot;€&quot;;[Red]\-#,##0.00\ &quot;€&quot;"/>
    <numFmt numFmtId="164" formatCode="d\ mmmm\ yyyy"/>
    <numFmt numFmtId="165" formatCode="[h]\.mm\.ss"/>
    <numFmt numFmtId="166" formatCode="0.000"/>
    <numFmt numFmtId="167" formatCode="hh\.mm\.ss"/>
    <numFmt numFmtId="168" formatCode="[$-40C]d\-mmm\-yy;@"/>
    <numFmt numFmtId="169" formatCode="hh&quot;h&quot;mm&quot;mn&quot;ss"/>
    <numFmt numFmtId="170" formatCode="[$-40C]d\ mmmm\ yyyy;@"/>
    <numFmt numFmtId="171" formatCode="&quot;à&quot;\ mm&quot;mn&quot;ss"/>
    <numFmt numFmtId="172" formatCode="&quot;à&quot;\ mm&quot;mn&quot;ss&quot; s&quot;"/>
    <numFmt numFmtId="173" formatCode="#,##0.00_ ;[Red]\-#,##0.00\ "/>
    <numFmt numFmtId="174" formatCode="0#&quot; &quot;##&quot; &quot;##&quot; &quot;##&quot; &quot;##"/>
  </numFmts>
  <fonts count="68">
    <font>
      <sz val="10"/>
      <name val="Arial"/>
    </font>
    <font>
      <b/>
      <sz val="10"/>
      <name val="Arial"/>
    </font>
    <font>
      <sz val="10"/>
      <name val="Arial"/>
      <family val="2"/>
    </font>
    <font>
      <b/>
      <sz val="12"/>
      <name val="Arial"/>
      <family val="2"/>
    </font>
    <font>
      <sz val="10"/>
      <name val="Arial"/>
      <family val="2"/>
    </font>
    <font>
      <sz val="8"/>
      <name val="Arial"/>
      <family val="2"/>
    </font>
    <font>
      <b/>
      <sz val="10"/>
      <name val="Arial"/>
      <family val="2"/>
    </font>
    <font>
      <b/>
      <sz val="10"/>
      <name val="Book Antiqua"/>
      <family val="1"/>
    </font>
    <font>
      <b/>
      <sz val="8"/>
      <name val="Arial"/>
      <family val="2"/>
    </font>
    <font>
      <sz val="10"/>
      <name val="Arial"/>
      <family val="2"/>
    </font>
    <font>
      <sz val="9"/>
      <name val="Arial"/>
      <family val="2"/>
    </font>
    <font>
      <b/>
      <sz val="8"/>
      <name val="Book Antiqua"/>
      <family val="1"/>
    </font>
    <font>
      <b/>
      <sz val="8"/>
      <name val="Arial"/>
      <family val="2"/>
    </font>
    <font>
      <sz val="8"/>
      <name val="Arial"/>
      <family val="2"/>
    </font>
    <font>
      <b/>
      <sz val="14"/>
      <name val="Arial"/>
      <family val="2"/>
    </font>
    <font>
      <b/>
      <sz val="7"/>
      <name val="Arial"/>
      <family val="2"/>
    </font>
    <font>
      <b/>
      <sz val="16"/>
      <name val="Arial"/>
      <family val="2"/>
    </font>
    <font>
      <sz val="5"/>
      <name val="Arial"/>
      <family val="2"/>
    </font>
    <font>
      <b/>
      <sz val="11"/>
      <name val="Arial"/>
      <family val="2"/>
    </font>
    <font>
      <sz val="12"/>
      <name val="Arial"/>
      <family val="2"/>
    </font>
    <font>
      <b/>
      <sz val="10"/>
      <name val="Times New Roman"/>
      <family val="1"/>
    </font>
    <font>
      <b/>
      <sz val="9"/>
      <name val="Arial"/>
      <family val="2"/>
    </font>
    <font>
      <b/>
      <sz val="11"/>
      <name val="Book Antiqua"/>
      <family val="1"/>
    </font>
    <font>
      <b/>
      <sz val="11"/>
      <name val="Arial"/>
      <family val="2"/>
    </font>
    <font>
      <b/>
      <sz val="10"/>
      <color indexed="81"/>
      <name val="Tahoma"/>
      <family val="2"/>
    </font>
    <font>
      <b/>
      <sz val="11"/>
      <color indexed="10"/>
      <name val="Book Antiqua"/>
      <family val="1"/>
    </font>
    <font>
      <sz val="9"/>
      <color indexed="81"/>
      <name val="Tahoma"/>
      <family val="2"/>
    </font>
    <font>
      <b/>
      <sz val="9"/>
      <color indexed="81"/>
      <name val="Tahoma"/>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9"/>
      <name val="Arial"/>
      <family val="2"/>
    </font>
    <font>
      <b/>
      <u/>
      <sz val="9"/>
      <name val="Arial"/>
      <family val="2"/>
    </font>
    <font>
      <b/>
      <sz val="12"/>
      <name val="Times New Roman"/>
      <family val="1"/>
    </font>
    <font>
      <b/>
      <sz val="14"/>
      <name val="Times New Roman"/>
      <family val="1"/>
    </font>
    <font>
      <b/>
      <sz val="11"/>
      <name val="Times New Roman"/>
      <family val="1"/>
    </font>
    <font>
      <sz val="10"/>
      <name val="Times New Roman"/>
      <family val="1"/>
    </font>
    <font>
      <b/>
      <u/>
      <sz val="12"/>
      <name val="Times New Roman"/>
      <family val="1"/>
    </font>
    <font>
      <b/>
      <u/>
      <sz val="11"/>
      <name val="Times New Roman"/>
      <family val="1"/>
    </font>
    <font>
      <sz val="11"/>
      <name val="Times New Roman"/>
      <family val="1"/>
    </font>
    <font>
      <sz val="8"/>
      <name val="Times New Roman"/>
      <family val="1"/>
    </font>
    <font>
      <i/>
      <sz val="8"/>
      <name val="Book Antiqua"/>
      <family val="1"/>
    </font>
    <font>
      <i/>
      <sz val="12"/>
      <name val="Arial"/>
      <family val="2"/>
    </font>
    <font>
      <b/>
      <sz val="20"/>
      <name val="Arial"/>
      <family val="2"/>
    </font>
    <font>
      <i/>
      <sz val="8"/>
      <name val="Arial"/>
      <family val="2"/>
    </font>
    <font>
      <b/>
      <u/>
      <sz val="10"/>
      <name val="Arial"/>
      <family val="2"/>
    </font>
    <font>
      <u/>
      <sz val="10"/>
      <name val="Arial"/>
      <family val="2"/>
    </font>
    <font>
      <sz val="48"/>
      <name val="Arial"/>
      <family val="2"/>
    </font>
    <font>
      <i/>
      <sz val="10"/>
      <name val="Arial"/>
      <family val="2"/>
    </font>
    <font>
      <sz val="10"/>
      <name val="Book Antiqua"/>
      <family val="1"/>
    </font>
    <font>
      <sz val="8"/>
      <name val="Book Antiqua"/>
      <family val="1"/>
    </font>
    <font>
      <sz val="12"/>
      <name val="Times New Roman"/>
      <family val="1"/>
    </font>
    <font>
      <sz val="7"/>
      <name val="Times New Roman"/>
      <family val="1"/>
    </font>
    <font>
      <vertAlign val="superscript"/>
      <sz val="12"/>
      <name val="Times New Roman"/>
      <family val="1"/>
    </font>
    <font>
      <sz val="10"/>
      <color indexed="13"/>
      <name val="Arial"/>
      <family val="2"/>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4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43">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0" borderId="0" applyNumberFormat="0" applyFill="0" applyBorder="0" applyAlignment="0" applyProtection="0"/>
    <xf numFmtId="0" fontId="31" fillId="15" borderId="1" applyNumberFormat="0" applyAlignment="0" applyProtection="0"/>
    <xf numFmtId="0" fontId="30" fillId="0" borderId="2" applyNumberFormat="0" applyFill="0" applyAlignment="0" applyProtection="0"/>
    <xf numFmtId="0" fontId="2" fillId="4" borderId="3" applyNumberFormat="0" applyFont="0" applyAlignment="0" applyProtection="0"/>
    <xf numFmtId="0" fontId="32" fillId="7" borderId="1" applyNumberFormat="0" applyAlignment="0" applyProtection="0"/>
    <xf numFmtId="0" fontId="33" fillId="16" borderId="0" applyNumberFormat="0" applyBorder="0" applyAlignment="0" applyProtection="0"/>
    <xf numFmtId="0" fontId="34" fillId="7" borderId="0" applyNumberFormat="0" applyBorder="0" applyAlignment="0" applyProtection="0"/>
    <xf numFmtId="0" fontId="62" fillId="0" borderId="0"/>
    <xf numFmtId="0" fontId="35" fillId="6" borderId="0" applyNumberFormat="0" applyBorder="0" applyAlignment="0" applyProtection="0"/>
    <xf numFmtId="0" fontId="36" fillId="1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17" borderId="9" applyNumberFormat="0" applyAlignment="0" applyProtection="0"/>
  </cellStyleXfs>
  <cellXfs count="465">
    <xf numFmtId="0" fontId="0" fillId="0" borderId="0" xfId="0"/>
    <xf numFmtId="0" fontId="0" fillId="0" borderId="0" xfId="0" applyProtection="1">
      <protection locked="0"/>
    </xf>
    <xf numFmtId="0" fontId="0" fillId="0" borderId="10" xfId="0" applyBorder="1" applyProtection="1">
      <protection locked="0"/>
    </xf>
    <xf numFmtId="0" fontId="3" fillId="0" borderId="10" xfId="0" applyFont="1" applyBorder="1" applyAlignment="1" applyProtection="1">
      <alignment horizontal="center"/>
    </xf>
    <xf numFmtId="0" fontId="1" fillId="0"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11" fillId="0" borderId="10" xfId="0" applyFont="1" applyBorder="1" applyAlignment="1" applyProtection="1">
      <alignment horizontal="center" vertical="center"/>
    </xf>
    <xf numFmtId="0" fontId="6" fillId="0" borderId="10" xfId="0" applyFont="1" applyBorder="1" applyAlignment="1">
      <alignment horizontal="center"/>
    </xf>
    <xf numFmtId="0" fontId="0" fillId="0" borderId="1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18" borderId="10" xfId="0" applyFill="1" applyBorder="1" applyAlignment="1" applyProtection="1">
      <alignment horizontal="center"/>
      <protection locked="0"/>
    </xf>
    <xf numFmtId="0" fontId="3" fillId="0" borderId="10" xfId="0" applyFont="1" applyBorder="1" applyAlignment="1" applyProtection="1">
      <alignment horizontal="center"/>
      <protection locked="0"/>
    </xf>
    <xf numFmtId="0" fontId="5" fillId="0" borderId="10" xfId="0" applyFont="1" applyBorder="1" applyAlignment="1" applyProtection="1">
      <alignment horizontal="center" vertical="center"/>
    </xf>
    <xf numFmtId="0" fontId="6" fillId="0" borderId="10" xfId="0" applyFont="1" applyBorder="1" applyAlignment="1" applyProtection="1">
      <alignment horizontal="left"/>
      <protection locked="0"/>
    </xf>
    <xf numFmtId="0" fontId="18" fillId="0" borderId="10" xfId="0" applyFont="1" applyBorder="1" applyAlignment="1" applyProtection="1">
      <alignment horizontal="center"/>
      <protection locked="0"/>
    </xf>
    <xf numFmtId="0" fontId="0" fillId="0" borderId="0" xfId="0" applyFill="1" applyProtection="1">
      <protection locked="0"/>
    </xf>
    <xf numFmtId="0" fontId="5" fillId="0" borderId="0" xfId="0" applyFont="1" applyFill="1" applyProtection="1">
      <protection locked="0"/>
    </xf>
    <xf numFmtId="0" fontId="8" fillId="0" borderId="0" xfId="0" applyFont="1" applyFill="1" applyAlignment="1" applyProtection="1">
      <alignment horizontal="right"/>
      <protection locked="0"/>
    </xf>
    <xf numFmtId="0" fontId="1"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xf>
    <xf numFmtId="165" fontId="12" fillId="0" borderId="10" xfId="0" applyNumberFormat="1" applyFont="1" applyFill="1" applyBorder="1" applyAlignment="1" applyProtection="1">
      <alignment horizontal="center" vertical="center"/>
      <protection locked="0"/>
    </xf>
    <xf numFmtId="0" fontId="0" fillId="0" borderId="0" xfId="0" applyFill="1"/>
    <xf numFmtId="0" fontId="2" fillId="18" borderId="10" xfId="0" applyFont="1" applyFill="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165" fontId="12" fillId="0" borderId="0"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8" fillId="0" borderId="12"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3" xfId="0" applyFont="1" applyFill="1" applyBorder="1" applyAlignment="1" applyProtection="1">
      <protection locked="0"/>
    </xf>
    <xf numFmtId="0" fontId="11" fillId="0" borderId="14" xfId="0" applyFont="1" applyBorder="1" applyAlignment="1" applyProtection="1">
      <alignment vertical="center"/>
    </xf>
    <xf numFmtId="0" fontId="11" fillId="0" borderId="15" xfId="0" applyFont="1" applyBorder="1" applyAlignment="1" applyProtection="1">
      <alignment vertical="center"/>
    </xf>
    <xf numFmtId="0" fontId="0" fillId="0" borderId="0" xfId="0" applyFill="1" applyAlignment="1">
      <alignment horizontal="center"/>
    </xf>
    <xf numFmtId="0" fontId="11" fillId="0" borderId="16" xfId="0" applyFont="1" applyBorder="1" applyAlignment="1" applyProtection="1">
      <alignment vertical="center"/>
    </xf>
    <xf numFmtId="0" fontId="5" fillId="0" borderId="13" xfId="0" applyFont="1" applyFill="1" applyBorder="1" applyAlignment="1" applyProtection="1">
      <protection locked="0"/>
    </xf>
    <xf numFmtId="0" fontId="11" fillId="0" borderId="10" xfId="0" applyFont="1" applyBorder="1" applyAlignment="1" applyProtection="1">
      <alignment horizontal="left" vertical="center"/>
    </xf>
    <xf numFmtId="0" fontId="11" fillId="0" borderId="10" xfId="0" applyFont="1" applyFill="1" applyBorder="1" applyAlignment="1" applyProtection="1">
      <alignment horizontal="left" vertical="center"/>
    </xf>
    <xf numFmtId="0" fontId="15" fillId="0" borderId="17" xfId="0" applyFont="1" applyBorder="1" applyAlignment="1" applyProtection="1">
      <alignment horizontal="center" vertical="center" wrapText="1"/>
      <protection locked="0"/>
    </xf>
    <xf numFmtId="0" fontId="0" fillId="0" borderId="0" xfId="0" applyFill="1" applyBorder="1"/>
    <xf numFmtId="0" fontId="0" fillId="0" borderId="0" xfId="0" applyFill="1" applyBorder="1" applyProtection="1">
      <protection locked="0"/>
    </xf>
    <xf numFmtId="0" fontId="0" fillId="0" borderId="0" xfId="0" applyFill="1" applyBorder="1" applyAlignment="1">
      <alignment horizontal="center"/>
    </xf>
    <xf numFmtId="0" fontId="21"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6" fillId="0" borderId="0" xfId="0" applyFont="1" applyFill="1" applyAlignment="1" applyProtection="1">
      <protection locked="0"/>
    </xf>
    <xf numFmtId="0" fontId="6" fillId="0" borderId="15" xfId="0" applyFont="1" applyBorder="1" applyAlignment="1" applyProtection="1">
      <alignment horizontal="center"/>
      <protection locked="0"/>
    </xf>
    <xf numFmtId="0" fontId="25" fillId="0" borderId="10" xfId="0" applyFont="1" applyBorder="1" applyAlignment="1" applyProtection="1">
      <alignment horizontal="center" vertical="center"/>
    </xf>
    <xf numFmtId="0" fontId="10" fillId="0" borderId="10" xfId="0" applyFont="1" applyBorder="1" applyAlignment="1" applyProtection="1">
      <alignment horizontal="center"/>
      <protection locked="0"/>
    </xf>
    <xf numFmtId="0" fontId="23" fillId="0" borderId="0" xfId="0" applyFont="1" applyProtection="1">
      <protection locked="0"/>
    </xf>
    <xf numFmtId="0" fontId="8" fillId="0" borderId="10" xfId="0" applyFont="1" applyBorder="1" applyAlignment="1" applyProtection="1">
      <alignment horizontal="right"/>
      <protection locked="0"/>
    </xf>
    <xf numFmtId="0" fontId="5" fillId="0" borderId="10" xfId="0" applyFont="1" applyBorder="1" applyAlignment="1" applyProtection="1">
      <alignment horizontal="left"/>
      <protection locked="0"/>
    </xf>
    <xf numFmtId="0" fontId="14" fillId="0" borderId="0" xfId="0" applyFont="1" applyAlignment="1" applyProtection="1">
      <protection locked="0"/>
    </xf>
    <xf numFmtId="0" fontId="12"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22" fillId="19" borderId="10" xfId="0" applyFont="1" applyFill="1" applyBorder="1" applyAlignment="1" applyProtection="1">
      <alignment horizontal="center" vertical="center"/>
      <protection locked="0"/>
    </xf>
    <xf numFmtId="0" fontId="4" fillId="18" borderId="10" xfId="0" applyFont="1" applyFill="1" applyBorder="1" applyAlignment="1" applyProtection="1">
      <alignment horizontal="center" vertical="center"/>
      <protection locked="0"/>
    </xf>
    <xf numFmtId="0" fontId="11" fillId="0" borderId="15" xfId="0" applyFont="1" applyBorder="1" applyAlignment="1" applyProtection="1">
      <alignment vertical="center"/>
      <protection locked="0"/>
    </xf>
    <xf numFmtId="0" fontId="4" fillId="20" borderId="10" xfId="0" applyFont="1" applyFill="1" applyBorder="1" applyProtection="1">
      <protection locked="0"/>
    </xf>
    <xf numFmtId="0" fontId="0" fillId="20" borderId="0" xfId="0" applyFill="1" applyProtection="1">
      <protection locked="0"/>
    </xf>
    <xf numFmtId="0" fontId="6" fillId="21" borderId="10" xfId="0" applyFont="1" applyFill="1" applyBorder="1"/>
    <xf numFmtId="0" fontId="11" fillId="0" borderId="14" xfId="0" applyFont="1" applyFill="1" applyBorder="1" applyAlignment="1" applyProtection="1">
      <alignment vertical="center"/>
    </xf>
    <xf numFmtId="0" fontId="11" fillId="0" borderId="15" xfId="0" applyFont="1" applyFill="1" applyBorder="1" applyAlignment="1" applyProtection="1">
      <alignment vertical="center"/>
    </xf>
    <xf numFmtId="165" fontId="12" fillId="18" borderId="10" xfId="0"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protection locked="0"/>
    </xf>
    <xf numFmtId="0" fontId="6" fillId="18" borderId="10" xfId="0" applyFont="1" applyFill="1" applyBorder="1" applyAlignment="1" applyProtection="1">
      <alignment horizontal="center" vertical="center"/>
      <protection locked="0"/>
    </xf>
    <xf numFmtId="0" fontId="8" fillId="18"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xf>
    <xf numFmtId="0" fontId="0" fillId="0" borderId="0" xfId="0" applyNumberFormat="1"/>
    <xf numFmtId="0" fontId="44" fillId="0" borderId="0" xfId="0" applyFont="1" applyBorder="1"/>
    <xf numFmtId="0" fontId="0" fillId="0" borderId="18" xfId="0" applyBorder="1"/>
    <xf numFmtId="0" fontId="0" fillId="0" borderId="13" xfId="0" applyBorder="1"/>
    <xf numFmtId="0" fontId="0" fillId="0" borderId="0" xfId="0" applyAlignment="1"/>
    <xf numFmtId="0" fontId="6" fillId="0" borderId="0" xfId="0" applyFont="1"/>
    <xf numFmtId="0" fontId="0" fillId="0" borderId="0" xfId="0" applyAlignment="1">
      <alignment horizontal="center"/>
    </xf>
    <xf numFmtId="0" fontId="11" fillId="0" borderId="0" xfId="0" applyFont="1" applyBorder="1" applyAlignment="1" applyProtection="1">
      <alignment vertical="center"/>
    </xf>
    <xf numFmtId="0" fontId="45" fillId="0" borderId="0" xfId="0" applyFont="1"/>
    <xf numFmtId="0" fontId="44" fillId="0" borderId="0" xfId="0" applyFont="1"/>
    <xf numFmtId="8" fontId="44" fillId="0" borderId="19" xfId="0" applyNumberFormat="1" applyFont="1" applyBorder="1" applyAlignment="1">
      <alignment horizontal="center"/>
    </xf>
    <xf numFmtId="0" fontId="0" fillId="0" borderId="13" xfId="0" applyBorder="1" applyAlignment="1">
      <alignment horizontal="center"/>
    </xf>
    <xf numFmtId="0" fontId="21" fillId="0" borderId="0" xfId="0" applyFont="1" applyBorder="1" applyAlignment="1"/>
    <xf numFmtId="0" fontId="0" fillId="0" borderId="0" xfId="0" applyBorder="1" applyAlignment="1"/>
    <xf numFmtId="0" fontId="54" fillId="0" borderId="16" xfId="0" applyFont="1" applyBorder="1" applyAlignment="1" applyProtection="1">
      <alignment horizontal="center" vertical="center"/>
    </xf>
    <xf numFmtId="0" fontId="3" fillId="0" borderId="10" xfId="0" applyFont="1" applyBorder="1" applyAlignment="1">
      <alignment horizontal="center"/>
    </xf>
    <xf numFmtId="0" fontId="3" fillId="0" borderId="0" xfId="0" applyFont="1"/>
    <xf numFmtId="0" fontId="6" fillId="0" borderId="20" xfId="0" applyFont="1" applyBorder="1" applyAlignment="1">
      <alignment horizontal="right"/>
    </xf>
    <xf numFmtId="0" fontId="0" fillId="0" borderId="20" xfId="0" applyBorder="1"/>
    <xf numFmtId="0" fontId="8" fillId="0" borderId="20" xfId="0" applyFont="1" applyBorder="1" applyAlignment="1">
      <alignment horizontal="left" indent="1"/>
    </xf>
    <xf numFmtId="0" fontId="8" fillId="0" borderId="20" xfId="0" applyFont="1" applyBorder="1"/>
    <xf numFmtId="0" fontId="59" fillId="0" borderId="21" xfId="0" applyFont="1" applyBorder="1" applyAlignment="1">
      <alignment horizontal="center"/>
    </xf>
    <xf numFmtId="0" fontId="0" fillId="0" borderId="0" xfId="0" quotePrefix="1" applyAlignment="1">
      <alignment horizontal="center"/>
    </xf>
    <xf numFmtId="0" fontId="0" fillId="0" borderId="18" xfId="0" applyBorder="1" applyAlignment="1">
      <alignment horizontal="center"/>
    </xf>
    <xf numFmtId="0" fontId="0" fillId="0" borderId="16" xfId="0" applyBorder="1" applyAlignment="1">
      <alignment vertical="center"/>
    </xf>
    <xf numFmtId="0" fontId="58" fillId="0" borderId="0" xfId="0" applyFont="1"/>
    <xf numFmtId="0" fontId="3" fillId="0" borderId="22" xfId="0" applyFont="1" applyBorder="1" applyAlignment="1">
      <alignment vertical="center"/>
    </xf>
    <xf numFmtId="0" fontId="6" fillId="0" borderId="20" xfId="0" applyFont="1" applyBorder="1" applyAlignment="1"/>
    <xf numFmtId="0" fontId="8" fillId="0" borderId="20" xfId="0" applyFont="1" applyBorder="1" applyAlignment="1"/>
    <xf numFmtId="2" fontId="21" fillId="0" borderId="0" xfId="0" applyNumberFormat="1" applyFont="1" applyBorder="1" applyAlignment="1"/>
    <xf numFmtId="169" fontId="0" fillId="0" borderId="0" xfId="0" applyNumberFormat="1" applyAlignment="1"/>
    <xf numFmtId="0" fontId="0" fillId="0" borderId="16" xfId="0" applyBorder="1" applyAlignment="1">
      <alignment horizontal="left" vertical="center"/>
    </xf>
    <xf numFmtId="0" fontId="13" fillId="0" borderId="12" xfId="0" applyFont="1" applyBorder="1" applyAlignment="1">
      <alignment horizontal="center"/>
    </xf>
    <xf numFmtId="0" fontId="0" fillId="0" borderId="12" xfId="0" applyBorder="1"/>
    <xf numFmtId="0" fontId="13" fillId="0" borderId="17" xfId="0" applyFont="1" applyBorder="1" applyAlignment="1">
      <alignment horizontal="center"/>
    </xf>
    <xf numFmtId="0" fontId="13" fillId="0" borderId="11" xfId="0" applyFont="1" applyBorder="1" applyAlignment="1">
      <alignment horizontal="center"/>
    </xf>
    <xf numFmtId="0" fontId="0" fillId="0" borderId="11" xfId="0" applyBorder="1" applyAlignment="1">
      <alignment horizontal="center"/>
    </xf>
    <xf numFmtId="0" fontId="3" fillId="0" borderId="14" xfId="0" applyFont="1" applyBorder="1" applyAlignment="1" applyProtection="1">
      <protection locked="0"/>
    </xf>
    <xf numFmtId="0" fontId="3" fillId="0" borderId="16" xfId="0" applyFont="1" applyBorder="1" applyAlignment="1" applyProtection="1">
      <protection locked="0"/>
    </xf>
    <xf numFmtId="0" fontId="3" fillId="0" borderId="15" xfId="0" applyFont="1" applyBorder="1" applyAlignment="1" applyProtection="1">
      <protection locked="0"/>
    </xf>
    <xf numFmtId="0" fontId="6" fillId="0" borderId="14" xfId="0" applyFont="1" applyBorder="1" applyAlignment="1" applyProtection="1">
      <protection locked="0"/>
    </xf>
    <xf numFmtId="0" fontId="6" fillId="0" borderId="15" xfId="0" applyFont="1" applyBorder="1" applyAlignment="1" applyProtection="1">
      <protection locked="0"/>
    </xf>
    <xf numFmtId="0" fontId="7" fillId="0" borderId="15" xfId="0" applyFont="1" applyBorder="1" applyAlignment="1" applyProtection="1">
      <alignment vertical="center"/>
    </xf>
    <xf numFmtId="168" fontId="0" fillId="0" borderId="0" xfId="0" applyNumberFormat="1" applyAlignment="1"/>
    <xf numFmtId="0" fontId="21" fillId="0" borderId="0" xfId="0" applyFont="1" applyAlignment="1">
      <alignment horizontal="right"/>
    </xf>
    <xf numFmtId="0" fontId="6" fillId="0" borderId="10" xfId="0" applyFont="1" applyBorder="1" applyAlignment="1">
      <alignment horizontal="left"/>
    </xf>
    <xf numFmtId="0" fontId="6" fillId="0" borderId="10" xfId="0" applyFont="1" applyBorder="1" applyAlignment="1" applyProtection="1">
      <alignment horizontal="left" vertical="center"/>
    </xf>
    <xf numFmtId="171" fontId="12" fillId="0" borderId="10" xfId="0" applyNumberFormat="1" applyFont="1" applyBorder="1" applyAlignment="1" applyProtection="1">
      <alignment horizontal="center" vertical="center"/>
    </xf>
    <xf numFmtId="172" fontId="12" fillId="0" borderId="10" xfId="0" applyNumberFormat="1" applyFont="1" applyBorder="1" applyAlignment="1" applyProtection="1">
      <alignment horizontal="center" vertical="center"/>
    </xf>
    <xf numFmtId="0" fontId="19" fillId="0" borderId="0" xfId="0" applyFont="1" applyProtection="1"/>
    <xf numFmtId="0" fontId="0" fillId="0" borderId="0" xfId="0" applyProtection="1"/>
    <xf numFmtId="21" fontId="17" fillId="0" borderId="0" xfId="0" applyNumberFormat="1" applyFont="1" applyProtection="1"/>
    <xf numFmtId="0" fontId="6" fillId="0" borderId="20" xfId="0" applyFont="1" applyBorder="1" applyAlignment="1" applyProtection="1"/>
    <xf numFmtId="0" fontId="4" fillId="0" borderId="20" xfId="0" applyFont="1" applyBorder="1" applyAlignment="1" applyProtection="1"/>
    <xf numFmtId="0" fontId="6" fillId="0" borderId="20" xfId="0" applyFont="1" applyBorder="1" applyProtection="1"/>
    <xf numFmtId="0" fontId="4" fillId="0" borderId="20" xfId="0" applyFont="1" applyBorder="1" applyProtection="1"/>
    <xf numFmtId="0" fontId="6" fillId="0" borderId="13" xfId="0" applyFont="1" applyBorder="1" applyAlignment="1" applyProtection="1">
      <alignment horizontal="center"/>
    </xf>
    <xf numFmtId="0" fontId="6" fillId="0" borderId="10" xfId="0" applyFont="1" applyBorder="1" applyAlignment="1" applyProtection="1">
      <alignment horizontal="center"/>
    </xf>
    <xf numFmtId="0" fontId="0" fillId="0" borderId="0" xfId="0" applyNumberFormat="1" applyProtection="1"/>
    <xf numFmtId="0" fontId="15" fillId="0" borderId="1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0" fillId="0" borderId="10" xfId="0" applyFont="1" applyBorder="1" applyAlignment="1" applyProtection="1">
      <alignment horizontal="center"/>
    </xf>
    <xf numFmtId="0" fontId="0" fillId="0" borderId="10" xfId="0" applyBorder="1" applyProtection="1"/>
    <xf numFmtId="168" fontId="6" fillId="0" borderId="0" xfId="0" applyNumberFormat="1" applyFont="1" applyFill="1" applyAlignment="1" applyProtection="1">
      <alignment horizontal="center"/>
      <protection locked="0"/>
    </xf>
    <xf numFmtId="0" fontId="6" fillId="0" borderId="0" xfId="0" applyFont="1" applyAlignment="1"/>
    <xf numFmtId="0" fontId="5" fillId="0" borderId="0" xfId="0" applyFont="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44" fillId="0" borderId="0" xfId="0" applyFont="1" applyAlignment="1">
      <alignment horizontal="center"/>
    </xf>
    <xf numFmtId="0" fontId="0" fillId="20" borderId="0" xfId="0" applyFill="1" applyAlignment="1" applyProtection="1">
      <alignment horizontal="center"/>
      <protection locked="0"/>
    </xf>
    <xf numFmtId="167" fontId="0" fillId="20" borderId="0" xfId="0" applyNumberFormat="1" applyFill="1" applyAlignment="1" applyProtection="1">
      <alignment horizontal="center"/>
      <protection locked="0"/>
    </xf>
    <xf numFmtId="167" fontId="0" fillId="20" borderId="0" xfId="0" applyNumberFormat="1" applyFill="1" applyProtection="1">
      <protection locked="0"/>
    </xf>
    <xf numFmtId="0" fontId="14" fillId="0" borderId="0" xfId="0" applyFont="1" applyFill="1" applyAlignment="1">
      <alignment horizontal="left"/>
    </xf>
    <xf numFmtId="0" fontId="21" fillId="0" borderId="0" xfId="0" applyFont="1"/>
    <xf numFmtId="0" fontId="10" fillId="0" borderId="20" xfId="0" quotePrefix="1" applyFont="1" applyBorder="1" applyAlignment="1">
      <alignment horizontal="center"/>
    </xf>
    <xf numFmtId="173" fontId="44" fillId="0" borderId="20" xfId="0" applyNumberFormat="1" applyFont="1" applyBorder="1" applyAlignment="1">
      <alignment horizontal="center"/>
    </xf>
    <xf numFmtId="0" fontId="8" fillId="0" borderId="0" xfId="0" applyFont="1"/>
    <xf numFmtId="0" fontId="10" fillId="0" borderId="10" xfId="0" applyFont="1" applyBorder="1" applyAlignment="1">
      <alignment horizontal="left"/>
    </xf>
    <xf numFmtId="0" fontId="11" fillId="0" borderId="14" xfId="0" applyFont="1" applyBorder="1" applyAlignment="1" applyProtection="1">
      <alignment horizontal="left" vertical="center"/>
    </xf>
    <xf numFmtId="0" fontId="11" fillId="0" borderId="16" xfId="0" applyFont="1" applyBorder="1" applyAlignment="1" applyProtection="1">
      <alignment horizontal="left" vertical="center"/>
    </xf>
    <xf numFmtId="0" fontId="11" fillId="0" borderId="15" xfId="0" applyFont="1" applyBorder="1" applyAlignment="1" applyProtection="1">
      <alignment horizontal="left" vertical="center"/>
    </xf>
    <xf numFmtId="168" fontId="6" fillId="0" borderId="0" xfId="0" applyNumberFormat="1" applyFont="1" applyFill="1" applyAlignment="1" applyProtection="1">
      <protection locked="0"/>
    </xf>
    <xf numFmtId="0" fontId="18" fillId="0" borderId="14" xfId="0" applyFont="1" applyBorder="1" applyAlignment="1" applyProtection="1">
      <protection locked="0"/>
    </xf>
    <xf numFmtId="0" fontId="18" fillId="0" borderId="16" xfId="0" applyFont="1" applyBorder="1" applyAlignment="1" applyProtection="1">
      <protection locked="0"/>
    </xf>
    <xf numFmtId="14" fontId="3" fillId="0" borderId="14" xfId="0" applyNumberFormat="1" applyFont="1" applyBorder="1" applyAlignment="1" applyProtection="1">
      <protection locked="0"/>
    </xf>
    <xf numFmtId="0" fontId="63" fillId="0" borderId="14" xfId="0" applyFont="1" applyBorder="1" applyAlignment="1" applyProtection="1">
      <alignment horizontal="center" vertical="center"/>
    </xf>
    <xf numFmtId="0" fontId="2" fillId="0" borderId="18" xfId="0" applyFont="1" applyBorder="1" applyAlignment="1" applyProtection="1">
      <alignment horizontal="center"/>
      <protection locked="0"/>
    </xf>
    <xf numFmtId="164" fontId="3" fillId="0" borderId="10" xfId="0" applyNumberFormat="1" applyFont="1" applyBorder="1" applyAlignment="1" applyProtection="1">
      <alignment horizontal="center"/>
      <protection locked="0"/>
    </xf>
    <xf numFmtId="0" fontId="10" fillId="0" borderId="23"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wrapText="1" indent="1"/>
    </xf>
    <xf numFmtId="49" fontId="11" fillId="0" borderId="10" xfId="0" applyNumberFormat="1" applyFont="1" applyBorder="1" applyAlignment="1" applyProtection="1">
      <alignment horizontal="center" vertical="center"/>
    </xf>
    <xf numFmtId="0" fontId="0" fillId="0" borderId="0" xfId="0" applyAlignment="1">
      <alignment horizontal="right"/>
    </xf>
    <xf numFmtId="0" fontId="21" fillId="0" borderId="0" xfId="0" applyFont="1" applyAlignment="1"/>
    <xf numFmtId="0" fontId="64" fillId="0" borderId="0" xfId="0" applyFont="1" applyAlignment="1">
      <alignment horizontal="center" wrapText="1"/>
    </xf>
    <xf numFmtId="0" fontId="0" fillId="0" borderId="0" xfId="0" applyAlignment="1">
      <alignment wrapText="1"/>
    </xf>
    <xf numFmtId="0" fontId="64" fillId="0" borderId="0" xfId="0" applyFont="1" applyAlignment="1">
      <alignment horizontal="left" wrapText="1" indent="1"/>
    </xf>
    <xf numFmtId="0" fontId="0" fillId="0" borderId="0" xfId="0" applyAlignment="1">
      <alignment horizontal="left" indent="1"/>
    </xf>
    <xf numFmtId="0" fontId="50" fillId="0" borderId="0" xfId="0" applyFont="1" applyAlignment="1">
      <alignment horizontal="left" wrapText="1" indent="1"/>
    </xf>
    <xf numFmtId="0" fontId="64" fillId="0" borderId="0" xfId="0" quotePrefix="1" applyFont="1" applyAlignment="1">
      <alignment horizontal="left" wrapText="1" indent="1"/>
    </xf>
    <xf numFmtId="0" fontId="49" fillId="0" borderId="0" xfId="0" applyFont="1" applyAlignment="1">
      <alignment vertical="center"/>
    </xf>
    <xf numFmtId="0" fontId="47" fillId="0" borderId="0" xfId="0" applyFont="1" applyBorder="1" applyAlignment="1">
      <alignment horizontal="center" vertical="center"/>
    </xf>
    <xf numFmtId="0" fontId="51" fillId="0" borderId="0" xfId="0" applyFont="1" applyBorder="1" applyAlignment="1">
      <alignment vertical="center"/>
    </xf>
    <xf numFmtId="0" fontId="49" fillId="0" borderId="0" xfId="0" applyFont="1" applyBorder="1" applyAlignment="1">
      <alignment vertical="center"/>
    </xf>
    <xf numFmtId="0" fontId="48" fillId="0" borderId="0" xfId="0" applyFont="1" applyBorder="1" applyAlignment="1">
      <alignment vertical="center"/>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14" fontId="49" fillId="0" borderId="0" xfId="0" applyNumberFormat="1" applyFont="1" applyFill="1" applyBorder="1" applyAlignment="1">
      <alignment vertical="center"/>
    </xf>
    <xf numFmtId="0" fontId="20" fillId="0" borderId="0" xfId="0" applyFont="1" applyFill="1" applyBorder="1" applyAlignment="1">
      <alignment vertical="center" wrapText="1"/>
    </xf>
    <xf numFmtId="49" fontId="20" fillId="0" borderId="0" xfId="0" applyNumberFormat="1" applyFont="1" applyFill="1" applyBorder="1" applyAlignment="1">
      <alignment vertical="center" wrapText="1"/>
    </xf>
    <xf numFmtId="0" fontId="52" fillId="0" borderId="0" xfId="0" applyFont="1" applyAlignment="1">
      <alignment vertical="center"/>
    </xf>
    <xf numFmtId="0" fontId="20" fillId="0" borderId="0" xfId="0" applyFont="1" applyAlignment="1">
      <alignment horizontal="right" vertical="center"/>
    </xf>
    <xf numFmtId="0" fontId="20" fillId="0" borderId="0" xfId="0" applyFont="1" applyFill="1" applyBorder="1" applyAlignment="1">
      <alignment horizontal="center" vertical="center" wrapText="1"/>
    </xf>
    <xf numFmtId="0" fontId="20" fillId="0" borderId="0" xfId="0" applyFont="1" applyAlignment="1">
      <alignment vertical="center"/>
    </xf>
    <xf numFmtId="0" fontId="51" fillId="0" borderId="0" xfId="0" applyFont="1" applyBorder="1" applyAlignment="1">
      <alignment horizontal="left" vertical="center"/>
    </xf>
    <xf numFmtId="0" fontId="49" fillId="0" borderId="10" xfId="0" applyFont="1" applyBorder="1" applyAlignment="1">
      <alignment vertical="center"/>
    </xf>
    <xf numFmtId="0" fontId="53" fillId="0" borderId="0" xfId="0" applyFont="1" applyAlignment="1">
      <alignment vertical="center"/>
    </xf>
    <xf numFmtId="0" fontId="49" fillId="0" borderId="0" xfId="0" applyFont="1" applyBorder="1" applyAlignment="1">
      <alignment horizontal="center" vertical="center"/>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51" fillId="0" borderId="0" xfId="0" applyFont="1" applyAlignment="1">
      <alignment vertical="center"/>
    </xf>
    <xf numFmtId="0" fontId="49" fillId="0" borderId="0" xfId="0" applyFont="1" applyBorder="1" applyAlignment="1">
      <alignment horizontal="left" vertical="center" indent="1"/>
    </xf>
    <xf numFmtId="0" fontId="48" fillId="0" borderId="0" xfId="0" applyFont="1" applyAlignment="1">
      <alignment vertical="center"/>
    </xf>
    <xf numFmtId="0" fontId="20" fillId="0" borderId="0" xfId="0" applyFont="1" applyBorder="1" applyAlignment="1">
      <alignment vertical="center"/>
    </xf>
    <xf numFmtId="14" fontId="49" fillId="21" borderId="0" xfId="0" applyNumberFormat="1" applyFont="1" applyFill="1" applyBorder="1" applyAlignment="1">
      <alignment horizontal="center" vertical="center"/>
    </xf>
    <xf numFmtId="0" fontId="49" fillId="0" borderId="0" xfId="0" applyFont="1" applyFill="1" applyBorder="1" applyAlignment="1">
      <alignment horizontal="left" vertical="center"/>
    </xf>
    <xf numFmtId="0" fontId="49" fillId="21" borderId="0" xfId="0" applyFont="1" applyFill="1" applyBorder="1" applyAlignment="1">
      <alignment horizontal="center" vertical="center"/>
    </xf>
    <xf numFmtId="0" fontId="20" fillId="21" borderId="0" xfId="0" applyFont="1" applyFill="1" applyAlignment="1">
      <alignment horizontal="center" vertical="center"/>
    </xf>
    <xf numFmtId="0" fontId="49" fillId="0" borderId="0" xfId="0" applyFont="1" applyFill="1" applyAlignment="1">
      <alignment vertical="center"/>
    </xf>
    <xf numFmtId="0" fontId="20" fillId="0" borderId="0" xfId="0" applyFont="1" applyFill="1" applyAlignment="1">
      <alignment horizontal="center" vertical="center"/>
    </xf>
    <xf numFmtId="0" fontId="49" fillId="0" borderId="0" xfId="0" applyFont="1" applyFill="1" applyAlignment="1">
      <alignment horizontal="center" vertical="center"/>
    </xf>
    <xf numFmtId="169" fontId="49" fillId="0" borderId="0" xfId="0" applyNumberFormat="1" applyFont="1" applyFill="1" applyAlignment="1">
      <alignment horizontal="center" vertical="center"/>
    </xf>
    <xf numFmtId="0" fontId="20" fillId="21" borderId="0" xfId="0" applyFont="1" applyFill="1" applyBorder="1" applyAlignment="1">
      <alignment horizontal="center" vertical="center"/>
    </xf>
    <xf numFmtId="0" fontId="49" fillId="0" borderId="0" xfId="0" applyFont="1" applyBorder="1" applyAlignment="1">
      <alignment horizontal="left" vertical="center"/>
    </xf>
    <xf numFmtId="0" fontId="67" fillId="22" borderId="0" xfId="0" applyFont="1" applyFill="1"/>
    <xf numFmtId="0" fontId="44" fillId="0" borderId="0" xfId="0" applyFont="1" applyBorder="1" applyAlignment="1">
      <alignment vertical="center" wrapText="1"/>
    </xf>
    <xf numFmtId="0" fontId="61" fillId="0" borderId="0" xfId="0" applyFont="1" applyAlignment="1">
      <alignment horizontal="center" vertical="center"/>
    </xf>
    <xf numFmtId="0" fontId="61" fillId="0" borderId="0" xfId="0" applyFont="1" applyAlignment="1">
      <alignment horizontal="right" vertical="center"/>
    </xf>
    <xf numFmtId="0" fontId="61" fillId="0" borderId="0" xfId="0" applyFont="1" applyAlignment="1">
      <alignment vertical="center"/>
    </xf>
    <xf numFmtId="0" fontId="6" fillId="0" borderId="0" xfId="0" applyFont="1" applyAlignment="1" applyProtection="1">
      <alignment horizontal="center"/>
      <protection locked="0"/>
    </xf>
    <xf numFmtId="0" fontId="21" fillId="0" borderId="10" xfId="0" applyFont="1" applyBorder="1" applyProtection="1">
      <protection locked="0"/>
    </xf>
    <xf numFmtId="0" fontId="11" fillId="0" borderId="14" xfId="0" applyFont="1" applyBorder="1" applyAlignment="1" applyProtection="1">
      <alignment horizontal="center" vertical="center"/>
    </xf>
    <xf numFmtId="0" fontId="0" fillId="0" borderId="0" xfId="0" applyAlignment="1" applyProtection="1">
      <alignment horizontal="center"/>
      <protection locked="0"/>
    </xf>
    <xf numFmtId="0" fontId="21" fillId="0" borderId="10" xfId="0" applyFont="1" applyBorder="1" applyAlignment="1" applyProtection="1">
      <alignment horizontal="center"/>
    </xf>
    <xf numFmtId="49" fontId="21" fillId="0" borderId="10" xfId="0" applyNumberFormat="1" applyFont="1" applyBorder="1" applyAlignment="1" applyProtection="1">
      <alignment horizontal="center"/>
    </xf>
    <xf numFmtId="0" fontId="21" fillId="0" borderId="14" xfId="0" applyFont="1" applyBorder="1" applyAlignment="1" applyProtection="1">
      <alignment horizontal="center"/>
    </xf>
    <xf numFmtId="14" fontId="3" fillId="0" borderId="16" xfId="0" applyNumberFormat="1" applyFont="1" applyBorder="1" applyAlignment="1" applyProtection="1">
      <alignment horizontal="left"/>
      <protection locked="0"/>
    </xf>
    <xf numFmtId="0" fontId="8" fillId="0" borderId="10" xfId="0" quotePrefix="1" applyNumberFormat="1" applyFont="1" applyBorder="1"/>
    <xf numFmtId="0" fontId="8" fillId="0" borderId="10" xfId="0" applyNumberFormat="1" applyFont="1" applyBorder="1"/>
    <xf numFmtId="0" fontId="8" fillId="0" borderId="10" xfId="0" applyFont="1" applyBorder="1" applyAlignment="1" applyProtection="1">
      <alignment horizontal="left" vertical="center"/>
    </xf>
    <xf numFmtId="0" fontId="8" fillId="0" borderId="10" xfId="0" quotePrefix="1" applyNumberFormat="1" applyFont="1" applyBorder="1" applyAlignment="1">
      <alignment horizontal="center"/>
    </xf>
    <xf numFmtId="49" fontId="8" fillId="0" borderId="10" xfId="0" applyNumberFormat="1" applyFont="1" applyBorder="1" applyAlignment="1" applyProtection="1">
      <alignment horizontal="center"/>
    </xf>
    <xf numFmtId="0" fontId="5" fillId="0" borderId="10" xfId="0" applyFont="1" applyBorder="1" applyProtection="1">
      <protection locked="0"/>
    </xf>
    <xf numFmtId="0" fontId="11" fillId="0" borderId="10" xfId="0" applyFont="1" applyBorder="1" applyAlignment="1" applyProtection="1">
      <alignment horizontal="left"/>
    </xf>
    <xf numFmtId="49" fontId="11" fillId="0" borderId="10" xfId="0" applyNumberFormat="1" applyFont="1" applyBorder="1" applyAlignment="1" applyProtection="1">
      <alignment horizontal="center"/>
    </xf>
    <xf numFmtId="0" fontId="0" fillId="0" borderId="0" xfId="0" applyAlignment="1" applyProtection="1">
      <protection locked="0"/>
    </xf>
    <xf numFmtId="165" fontId="8" fillId="18" borderId="10" xfId="0" applyNumberFormat="1" applyFont="1" applyFill="1" applyBorder="1" applyAlignment="1" applyProtection="1">
      <alignment horizontal="center" vertical="center"/>
      <protection locked="0"/>
    </xf>
    <xf numFmtId="0" fontId="2" fillId="0" borderId="24" xfId="0" applyFont="1" applyBorder="1" applyAlignment="1">
      <alignment horizontal="center"/>
    </xf>
    <xf numFmtId="0" fontId="2" fillId="0" borderId="14" xfId="0" applyFont="1" applyBorder="1" applyAlignment="1" applyProtection="1">
      <alignment horizontal="center"/>
      <protection locked="0"/>
    </xf>
    <xf numFmtId="0" fontId="6" fillId="0" borderId="10" xfId="0" applyFont="1" applyBorder="1" applyProtection="1">
      <protection locked="0"/>
    </xf>
    <xf numFmtId="0" fontId="21" fillId="0" borderId="10" xfId="0" applyFont="1" applyBorder="1" applyAlignment="1" applyProtection="1">
      <alignment horizontal="center" vertical="center"/>
      <protection locked="0"/>
    </xf>
    <xf numFmtId="0" fontId="2" fillId="0" borderId="14" xfId="0" applyFont="1" applyBorder="1" applyProtection="1">
      <protection locked="0"/>
    </xf>
    <xf numFmtId="0" fontId="3" fillId="0" borderId="10" xfId="0" applyFont="1" applyBorder="1" applyAlignment="1" applyProtection="1">
      <protection locked="0"/>
    </xf>
    <xf numFmtId="0" fontId="18" fillId="0" borderId="10" xfId="0" applyFont="1" applyBorder="1" applyAlignment="1" applyProtection="1">
      <protection locked="0"/>
    </xf>
    <xf numFmtId="49" fontId="3" fillId="0" borderId="10" xfId="0" applyNumberFormat="1" applyFont="1" applyBorder="1" applyAlignment="1" applyProtection="1">
      <alignment horizontal="center"/>
      <protection locked="0"/>
    </xf>
    <xf numFmtId="174" fontId="8" fillId="0" borderId="10" xfId="0" applyNumberFormat="1" applyFont="1" applyBorder="1" applyAlignment="1" applyProtection="1">
      <alignment horizontal="center" vertical="center"/>
      <protection locked="0"/>
    </xf>
    <xf numFmtId="165" fontId="8" fillId="0" borderId="10" xfId="0" applyNumberFormat="1" applyFont="1" applyBorder="1" applyAlignment="1" applyProtection="1">
      <alignment horizontal="center" vertical="center"/>
    </xf>
    <xf numFmtId="171" fontId="8" fillId="0" borderId="10" xfId="0" applyNumberFormat="1" applyFont="1" applyBorder="1" applyAlignment="1" applyProtection="1">
      <alignment horizontal="center" vertical="center"/>
    </xf>
    <xf numFmtId="0" fontId="2" fillId="0" borderId="24" xfId="0" applyFont="1" applyBorder="1" applyAlignment="1">
      <alignment horizontal="center"/>
    </xf>
    <xf numFmtId="174" fontId="8" fillId="0" borderId="10" xfId="0" applyNumberFormat="1" applyFont="1" applyBorder="1" applyAlignment="1" applyProtection="1">
      <alignment horizontal="center" vertical="center"/>
    </xf>
    <xf numFmtId="174" fontId="8" fillId="0" borderId="10" xfId="0" quotePrefix="1" applyNumberFormat="1" applyFont="1" applyBorder="1" applyAlignment="1">
      <alignment horizontal="center"/>
    </xf>
    <xf numFmtId="0" fontId="8" fillId="0" borderId="10" xfId="0" applyFont="1" applyBorder="1" applyAlignment="1" applyProtection="1">
      <alignment horizontal="left" vertical="center"/>
      <protection locked="0"/>
    </xf>
    <xf numFmtId="0" fontId="8" fillId="0" borderId="10" xfId="0" applyNumberFormat="1" applyFont="1" applyBorder="1" applyAlignment="1">
      <alignment horizontal="left"/>
    </xf>
    <xf numFmtId="0" fontId="8" fillId="0" borderId="10" xfId="0" quotePrefix="1" applyNumberFormat="1" applyFont="1" applyBorder="1" applyAlignment="1">
      <alignment horizontal="left"/>
    </xf>
    <xf numFmtId="174" fontId="21" fillId="0" borderId="10" xfId="0" applyNumberFormat="1" applyFont="1" applyBorder="1" applyAlignment="1" applyProtection="1">
      <alignment horizontal="center"/>
    </xf>
    <xf numFmtId="174" fontId="21" fillId="0" borderId="10" xfId="0" applyNumberFormat="1" applyFont="1" applyBorder="1" applyProtection="1">
      <protection locked="0"/>
    </xf>
    <xf numFmtId="0" fontId="11" fillId="0" borderId="10"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5" xfId="0" applyFont="1" applyBorder="1" applyAlignment="1" applyProtection="1">
      <alignment horizontal="left" vertical="center"/>
    </xf>
    <xf numFmtId="0" fontId="8" fillId="0" borderId="10"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xf>
    <xf numFmtId="0" fontId="8" fillId="0" borderId="10" xfId="0" applyNumberFormat="1" applyFont="1" applyFill="1" applyBorder="1" applyAlignment="1">
      <alignment horizontal="left"/>
    </xf>
    <xf numFmtId="0" fontId="8" fillId="0" borderId="10" xfId="0" quotePrefix="1" applyNumberFormat="1" applyFont="1" applyFill="1" applyBorder="1" applyAlignment="1">
      <alignment horizontal="left"/>
    </xf>
    <xf numFmtId="0" fontId="8" fillId="0" borderId="10" xfId="0" quotePrefix="1" applyNumberFormat="1" applyFont="1" applyFill="1" applyBorder="1"/>
    <xf numFmtId="0" fontId="8" fillId="0" borderId="10" xfId="0" applyNumberFormat="1" applyFont="1" applyFill="1" applyBorder="1"/>
    <xf numFmtId="0" fontId="11" fillId="0" borderId="10" xfId="0" applyFont="1" applyFill="1" applyBorder="1" applyAlignment="1" applyProtection="1">
      <alignment horizontal="left"/>
    </xf>
    <xf numFmtId="0" fontId="63" fillId="0" borderId="10" xfId="0" applyFont="1" applyBorder="1" applyAlignment="1" applyProtection="1">
      <alignment horizontal="center" vertical="center"/>
    </xf>
    <xf numFmtId="0" fontId="8" fillId="0" borderId="10"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14" fillId="0" borderId="0" xfId="0" applyFont="1" applyAlignment="1">
      <alignment horizontal="center"/>
    </xf>
    <xf numFmtId="0" fontId="6" fillId="0" borderId="0" xfId="0" applyFont="1" applyAlignment="1">
      <alignment horizontal="center"/>
    </xf>
    <xf numFmtId="0" fontId="1" fillId="21" borderId="12" xfId="0" applyFont="1" applyFill="1" applyBorder="1" applyAlignment="1" applyProtection="1">
      <alignment horizontal="center" vertical="center" wrapText="1"/>
      <protection locked="0"/>
    </xf>
    <xf numFmtId="0" fontId="1" fillId="21" borderId="17" xfId="0" applyFont="1" applyFill="1" applyBorder="1" applyAlignment="1" applyProtection="1">
      <alignment horizontal="center" vertical="center" wrapText="1"/>
      <protection locked="0"/>
    </xf>
    <xf numFmtId="0" fontId="1" fillId="21" borderId="11" xfId="0" applyFont="1" applyFill="1" applyBorder="1" applyAlignment="1" applyProtection="1">
      <alignment horizontal="center" vertical="center" wrapText="1"/>
      <protection locked="0"/>
    </xf>
    <xf numFmtId="0" fontId="0" fillId="0" borderId="0" xfId="0" applyAlignment="1">
      <alignment horizontal="center"/>
    </xf>
    <xf numFmtId="0" fontId="3" fillId="0" borderId="0" xfId="0" applyFont="1" applyAlignment="1">
      <alignment horizontal="center"/>
    </xf>
    <xf numFmtId="0" fontId="15" fillId="0" borderId="12"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8" fillId="0" borderId="15" xfId="0" applyFont="1" applyBorder="1" applyAlignment="1">
      <alignment horizontal="left" vertical="top" wrapText="1"/>
    </xf>
    <xf numFmtId="0" fontId="11" fillId="0" borderId="10" xfId="0" applyFont="1" applyBorder="1" applyAlignment="1" applyProtection="1">
      <alignment horizontal="center" vertical="center" wrapText="1"/>
    </xf>
    <xf numFmtId="0" fontId="11" fillId="0" borderId="10" xfId="0" applyFont="1" applyBorder="1" applyAlignment="1" applyProtection="1">
      <alignment horizontal="center" vertical="center"/>
    </xf>
    <xf numFmtId="0" fontId="3" fillId="0" borderId="0" xfId="0" applyFont="1" applyAlignment="1" applyProtection="1">
      <alignment horizontal="center"/>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168" fontId="6" fillId="0" borderId="0" xfId="0" applyNumberFormat="1" applyFont="1" applyFill="1" applyAlignment="1" applyProtection="1">
      <alignment horizontal="center"/>
      <protection locked="0"/>
    </xf>
    <xf numFmtId="0" fontId="6" fillId="0" borderId="10"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5" fillId="0" borderId="14" xfId="0" applyFont="1" applyBorder="1" applyAlignment="1" applyProtection="1">
      <alignment horizontal="center" wrapText="1"/>
      <protection locked="0"/>
    </xf>
    <xf numFmtId="0" fontId="5" fillId="0" borderId="16" xfId="0" applyFont="1" applyBorder="1" applyAlignment="1" applyProtection="1">
      <alignment horizontal="center" wrapText="1"/>
      <protection locked="0"/>
    </xf>
    <xf numFmtId="0" fontId="5" fillId="0" borderId="15" xfId="0" applyFont="1" applyBorder="1" applyAlignment="1" applyProtection="1">
      <alignment horizontal="center" wrapText="1"/>
      <protection locked="0"/>
    </xf>
    <xf numFmtId="0" fontId="6" fillId="0" borderId="14"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20" fillId="0" borderId="0" xfId="0" applyFont="1" applyAlignment="1" applyProtection="1">
      <alignment horizontal="center"/>
    </xf>
    <xf numFmtId="0" fontId="20" fillId="0" borderId="23" xfId="0" applyFont="1" applyBorder="1" applyAlignment="1" applyProtection="1">
      <alignment horizontal="center"/>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4" xfId="0" applyFont="1" applyBorder="1" applyAlignment="1" applyProtection="1">
      <alignment horizontal="left" vertical="center"/>
    </xf>
    <xf numFmtId="0" fontId="11" fillId="0" borderId="16" xfId="0" applyFont="1" applyBorder="1" applyAlignment="1" applyProtection="1">
      <alignment horizontal="left" vertical="center"/>
    </xf>
    <xf numFmtId="0" fontId="11" fillId="0" borderId="15" xfId="0" applyFont="1" applyBorder="1" applyAlignment="1" applyProtection="1">
      <alignment horizontal="left" vertical="center"/>
    </xf>
    <xf numFmtId="0" fontId="4" fillId="0" borderId="19" xfId="0" applyFont="1" applyBorder="1" applyAlignment="1" applyProtection="1">
      <alignment horizontal="center"/>
    </xf>
    <xf numFmtId="0" fontId="6" fillId="0" borderId="0" xfId="0" applyFont="1" applyAlignment="1" applyProtection="1">
      <alignment horizontal="center" vertical="center"/>
    </xf>
    <xf numFmtId="0" fontId="6" fillId="0" borderId="14" xfId="0" applyFont="1" applyBorder="1" applyAlignment="1" applyProtection="1">
      <alignment horizontal="center"/>
    </xf>
    <xf numFmtId="0" fontId="6" fillId="0" borderId="16" xfId="0" applyFont="1" applyBorder="1" applyAlignment="1" applyProtection="1">
      <alignment horizontal="center"/>
    </xf>
    <xf numFmtId="0" fontId="4" fillId="0" borderId="0" xfId="0" applyFont="1" applyAlignment="1" applyProtection="1">
      <alignment horizontal="center"/>
    </xf>
    <xf numFmtId="0" fontId="4" fillId="0" borderId="0" xfId="0" applyFont="1" applyAlignment="1" applyProtection="1">
      <alignment horizontal="left"/>
    </xf>
    <xf numFmtId="0" fontId="6" fillId="0" borderId="28" xfId="0" applyFont="1" applyBorder="1" applyAlignment="1" applyProtection="1">
      <alignment horizontal="left"/>
    </xf>
    <xf numFmtId="0" fontId="6" fillId="0" borderId="20" xfId="0" applyFont="1" applyBorder="1" applyAlignment="1" applyProtection="1">
      <alignment horizontal="left"/>
    </xf>
    <xf numFmtId="0" fontId="6" fillId="0" borderId="20" xfId="0" quotePrefix="1" applyFont="1" applyBorder="1" applyAlignment="1" applyProtection="1">
      <alignment horizontal="center"/>
    </xf>
    <xf numFmtId="0" fontId="6" fillId="0" borderId="20" xfId="0" applyFont="1" applyBorder="1" applyAlignment="1" applyProtection="1">
      <alignment horizontal="center"/>
    </xf>
    <xf numFmtId="0" fontId="6" fillId="0" borderId="16"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4"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168" fontId="6" fillId="0" borderId="28" xfId="0" applyNumberFormat="1" applyFont="1" applyFill="1" applyBorder="1" applyAlignment="1" applyProtection="1">
      <alignment horizontal="center"/>
    </xf>
    <xf numFmtId="0" fontId="4" fillId="0" borderId="28" xfId="0" applyFont="1" applyBorder="1" applyAlignment="1" applyProtection="1">
      <alignment horizontal="center"/>
    </xf>
    <xf numFmtId="0" fontId="6" fillId="0" borderId="28" xfId="0" applyFont="1" applyBorder="1" applyAlignment="1" applyProtection="1">
      <alignment horizontal="center"/>
    </xf>
    <xf numFmtId="0" fontId="6" fillId="0" borderId="18"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21" fillId="0" borderId="28" xfId="0" applyFont="1" applyBorder="1" applyAlignment="1" applyProtection="1">
      <alignment horizontal="center"/>
    </xf>
    <xf numFmtId="166" fontId="18" fillId="0" borderId="10" xfId="0" applyNumberFormat="1" applyFont="1" applyBorder="1" applyAlignment="1" applyProtection="1">
      <alignment horizontal="center"/>
    </xf>
    <xf numFmtId="0" fontId="6" fillId="0" borderId="10" xfId="0" applyFont="1" applyBorder="1" applyAlignment="1" applyProtection="1">
      <alignment horizontal="center"/>
    </xf>
    <xf numFmtId="0" fontId="55" fillId="0" borderId="0" xfId="0" applyFont="1" applyAlignment="1">
      <alignment horizontal="center"/>
    </xf>
    <xf numFmtId="0" fontId="56" fillId="0" borderId="0" xfId="0" applyFont="1" applyAlignment="1">
      <alignment horizontal="center"/>
    </xf>
    <xf numFmtId="0" fontId="19" fillId="0" borderId="0" xfId="0" applyFont="1" applyAlignment="1">
      <alignment horizontal="center"/>
    </xf>
    <xf numFmtId="0" fontId="16" fillId="0" borderId="0" xfId="0" applyFont="1" applyAlignment="1">
      <alignment horizontal="center"/>
    </xf>
    <xf numFmtId="0" fontId="3" fillId="0" borderId="23" xfId="0" applyFont="1" applyBorder="1" applyAlignment="1">
      <alignment horizontal="center"/>
    </xf>
    <xf numFmtId="0" fontId="58" fillId="0" borderId="21" xfId="0" applyFont="1" applyBorder="1" applyAlignment="1">
      <alignment horizontal="center"/>
    </xf>
    <xf numFmtId="0" fontId="58" fillId="0" borderId="0" xfId="0" applyFont="1" applyBorder="1" applyAlignment="1">
      <alignment horizontal="center"/>
    </xf>
    <xf numFmtId="0" fontId="59" fillId="0" borderId="21" xfId="0" applyFont="1" applyBorder="1" applyAlignment="1">
      <alignment horizontal="center"/>
    </xf>
    <xf numFmtId="0" fontId="59" fillId="0" borderId="23" xfId="0" applyFont="1" applyBorder="1" applyAlignment="1">
      <alignment horizontal="center"/>
    </xf>
    <xf numFmtId="0" fontId="57" fillId="0" borderId="0" xfId="0" applyFont="1" applyAlignment="1">
      <alignment horizontal="center" vertical="top"/>
    </xf>
    <xf numFmtId="170" fontId="3" fillId="0" borderId="30" xfId="0" applyNumberFormat="1" applyFont="1" applyBorder="1" applyAlignment="1">
      <alignment horizontal="center" vertical="center"/>
    </xf>
    <xf numFmtId="170" fontId="3" fillId="0" borderId="31" xfId="0" applyNumberFormat="1" applyFont="1" applyBorder="1" applyAlignment="1">
      <alignment horizontal="center" vertical="center"/>
    </xf>
    <xf numFmtId="0" fontId="0" fillId="0" borderId="20" xfId="0" applyBorder="1" applyAlignment="1">
      <alignment horizontal="left"/>
    </xf>
    <xf numFmtId="169" fontId="0" fillId="0" borderId="19" xfId="0" applyNumberFormat="1" applyBorder="1" applyAlignment="1">
      <alignment horizontal="left"/>
    </xf>
    <xf numFmtId="0" fontId="6" fillId="0" borderId="28" xfId="0" applyFont="1" applyBorder="1" applyAlignment="1">
      <alignment horizontal="center"/>
    </xf>
    <xf numFmtId="0" fontId="6" fillId="0" borderId="28" xfId="0" applyFont="1" applyBorder="1" applyAlignment="1">
      <alignment horizontal="left"/>
    </xf>
    <xf numFmtId="0" fontId="6" fillId="0" borderId="20" xfId="0" applyFont="1" applyBorder="1" applyAlignment="1">
      <alignment horizontal="left"/>
    </xf>
    <xf numFmtId="0" fontId="2" fillId="0" borderId="24" xfId="0" applyFont="1" applyBorder="1" applyAlignment="1">
      <alignment horizontal="center"/>
    </xf>
    <xf numFmtId="0" fontId="0" fillId="0" borderId="29" xfId="0" applyBorder="1" applyAlignment="1">
      <alignment horizontal="center"/>
    </xf>
    <xf numFmtId="0" fontId="6" fillId="0" borderId="0" xfId="0" quotePrefix="1" applyFont="1" applyAlignment="1">
      <alignment horizontal="left"/>
    </xf>
    <xf numFmtId="0" fontId="6" fillId="0" borderId="0" xfId="0" applyFont="1" applyAlignment="1">
      <alignment horizontal="left"/>
    </xf>
    <xf numFmtId="0" fontId="6" fillId="0" borderId="0" xfId="0" quotePrefix="1" applyFont="1" applyAlignment="1">
      <alignment horizontal="center" vertical="center" wrapText="1"/>
    </xf>
    <xf numFmtId="0" fontId="60" fillId="0" borderId="0" xfId="0" applyFont="1" applyAlignment="1">
      <alignment horizontal="center" vertical="center"/>
    </xf>
    <xf numFmtId="0" fontId="60" fillId="0" borderId="0" xfId="0" quotePrefix="1" applyFont="1" applyAlignment="1">
      <alignment horizontal="center" vertical="center"/>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18" xfId="0" applyFont="1" applyBorder="1" applyAlignment="1">
      <alignment horizontal="center" wrapText="1"/>
    </xf>
    <xf numFmtId="0" fontId="6" fillId="0" borderId="27" xfId="0" applyFont="1" applyBorder="1" applyAlignment="1">
      <alignment horizontal="center" wrapText="1"/>
    </xf>
    <xf numFmtId="0" fontId="10" fillId="0" borderId="12" xfId="0" applyFont="1" applyBorder="1" applyAlignment="1">
      <alignment horizontal="center"/>
    </xf>
    <xf numFmtId="0" fontId="10" fillId="0" borderId="11" xfId="0" applyFont="1" applyBorder="1" applyAlignment="1">
      <alignment horizontal="center"/>
    </xf>
    <xf numFmtId="0" fontId="10" fillId="0" borderId="14" xfId="0" applyFont="1" applyBorder="1" applyAlignment="1">
      <alignment horizontal="left"/>
    </xf>
    <xf numFmtId="0" fontId="10" fillId="0" borderId="15" xfId="0" applyFont="1" applyBorder="1" applyAlignment="1">
      <alignment horizontal="left"/>
    </xf>
    <xf numFmtId="0" fontId="2" fillId="0" borderId="18" xfId="0" applyFont="1" applyBorder="1" applyAlignment="1">
      <alignment horizontal="left" wrapText="1"/>
    </xf>
    <xf numFmtId="0" fontId="2" fillId="0" borderId="13" xfId="0" quotePrefix="1" applyFont="1" applyBorder="1" applyAlignment="1">
      <alignment horizontal="left" wrapText="1"/>
    </xf>
    <xf numFmtId="0" fontId="2" fillId="0" borderId="27" xfId="0" quotePrefix="1" applyFont="1" applyBorder="1" applyAlignment="1">
      <alignment horizontal="left" wrapText="1"/>
    </xf>
    <xf numFmtId="14" fontId="10" fillId="0" borderId="14" xfId="0" applyNumberFormat="1" applyFont="1" applyBorder="1" applyAlignment="1">
      <alignment horizontal="left"/>
    </xf>
    <xf numFmtId="14" fontId="10" fillId="0" borderId="16" xfId="0" applyNumberFormat="1" applyFont="1" applyBorder="1" applyAlignment="1">
      <alignment horizontal="left"/>
    </xf>
    <xf numFmtId="14" fontId="10" fillId="0" borderId="15" xfId="0" applyNumberFormat="1" applyFont="1" applyBorder="1" applyAlignment="1">
      <alignment horizontal="left"/>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0" fillId="0" borderId="32" xfId="0" applyFont="1" applyBorder="1" applyAlignment="1">
      <alignment horizontal="center" vertical="center"/>
    </xf>
    <xf numFmtId="0" fontId="10" fillId="0" borderId="26"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27" xfId="0" applyFont="1" applyBorder="1" applyAlignment="1">
      <alignment horizontal="center" vertical="center"/>
    </xf>
    <xf numFmtId="0" fontId="13" fillId="0" borderId="25" xfId="0" applyFont="1" applyBorder="1" applyAlignment="1">
      <alignment horizontal="center"/>
    </xf>
    <xf numFmtId="0" fontId="13" fillId="0" borderId="32" xfId="0" applyFont="1" applyBorder="1" applyAlignment="1">
      <alignment horizontal="center"/>
    </xf>
    <xf numFmtId="0" fontId="13" fillId="0" borderId="26" xfId="0" applyFont="1" applyBorder="1" applyAlignment="1">
      <alignment horizontal="center"/>
    </xf>
    <xf numFmtId="0" fontId="13" fillId="0" borderId="21" xfId="0" applyFont="1" applyBorder="1" applyAlignment="1">
      <alignment horizontal="center"/>
    </xf>
    <xf numFmtId="0" fontId="13" fillId="0" borderId="0" xfId="0" applyFont="1" applyBorder="1" applyAlignment="1">
      <alignment horizontal="center"/>
    </xf>
    <xf numFmtId="0" fontId="13" fillId="0" borderId="23" xfId="0" applyFont="1"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0" fontId="0" fillId="0" borderId="27" xfId="0" applyBorder="1" applyAlignment="1">
      <alignment horizontal="center"/>
    </xf>
    <xf numFmtId="0" fontId="5" fillId="0" borderId="12" xfId="0" applyFont="1" applyBorder="1" applyAlignment="1">
      <alignment horizontal="center" vertical="center"/>
    </xf>
    <xf numFmtId="0" fontId="5" fillId="0" borderId="11"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51" fillId="0" borderId="0" xfId="0" applyFont="1" applyBorder="1" applyAlignment="1">
      <alignment horizontal="left" wrapText="1"/>
    </xf>
    <xf numFmtId="0" fontId="5" fillId="0" borderId="25" xfId="0" applyFont="1" applyBorder="1" applyAlignment="1">
      <alignment horizontal="left" wrapText="1" indent="1"/>
    </xf>
    <xf numFmtId="0" fontId="5" fillId="0" borderId="32" xfId="0" applyFont="1" applyBorder="1" applyAlignment="1">
      <alignment horizontal="left" wrapText="1" indent="1"/>
    </xf>
    <xf numFmtId="0" fontId="5" fillId="0" borderId="26" xfId="0" applyFont="1" applyBorder="1" applyAlignment="1">
      <alignment horizontal="left" wrapText="1" indent="1"/>
    </xf>
    <xf numFmtId="0" fontId="5" fillId="0" borderId="18" xfId="0" applyFont="1" applyBorder="1" applyAlignment="1">
      <alignment horizontal="left" wrapText="1" indent="1"/>
    </xf>
    <xf numFmtId="0" fontId="5" fillId="0" borderId="13" xfId="0" applyFont="1" applyBorder="1" applyAlignment="1">
      <alignment horizontal="left" wrapText="1" indent="1"/>
    </xf>
    <xf numFmtId="0" fontId="5" fillId="0" borderId="27" xfId="0" applyFont="1" applyBorder="1" applyAlignment="1">
      <alignment horizontal="left" wrapText="1" indent="1"/>
    </xf>
    <xf numFmtId="0" fontId="61" fillId="0" borderId="0" xfId="0" applyFont="1" applyBorder="1" applyAlignment="1">
      <alignment horizontal="center" vertical="top" wrapText="1"/>
    </xf>
    <xf numFmtId="0" fontId="21"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5" xfId="0" applyFont="1" applyBorder="1" applyAlignment="1">
      <alignment horizontal="center" vertical="center" wrapText="1"/>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1" xfId="0" applyFont="1" applyBorder="1" applyAlignment="1">
      <alignment horizontal="left" vertical="top"/>
    </xf>
    <xf numFmtId="0" fontId="5" fillId="0" borderId="23" xfId="0" applyFont="1" applyBorder="1" applyAlignment="1">
      <alignment horizontal="left" vertical="top"/>
    </xf>
    <xf numFmtId="0" fontId="5" fillId="0" borderId="18" xfId="0" applyFont="1" applyBorder="1" applyAlignment="1">
      <alignment horizontal="left" vertical="top"/>
    </xf>
    <xf numFmtId="0" fontId="5" fillId="0" borderId="27" xfId="0" applyFont="1" applyBorder="1" applyAlignment="1">
      <alignment horizontal="left" vertical="top"/>
    </xf>
    <xf numFmtId="0" fontId="5" fillId="0" borderId="3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2" xfId="0" applyFont="1" applyBorder="1" applyAlignment="1">
      <alignment horizontal="left" vertical="top"/>
    </xf>
    <xf numFmtId="0" fontId="5" fillId="0" borderId="17" xfId="0" applyFont="1" applyBorder="1" applyAlignment="1">
      <alignment horizontal="left" vertical="top"/>
    </xf>
    <xf numFmtId="0" fontId="5" fillId="0" borderId="11" xfId="0" applyFont="1" applyBorder="1" applyAlignment="1">
      <alignment horizontal="left" vertical="top"/>
    </xf>
    <xf numFmtId="15" fontId="61" fillId="0" borderId="0" xfId="0" applyNumberFormat="1" applyFont="1" applyAlignment="1">
      <alignment horizontal="center" vertical="center"/>
    </xf>
    <xf numFmtId="0" fontId="61"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47" fillId="0" borderId="0" xfId="0" applyFont="1" applyBorder="1" applyAlignment="1">
      <alignment horizontal="center" vertical="center"/>
    </xf>
    <xf numFmtId="0" fontId="20" fillId="0" borderId="0" xfId="0" applyFont="1" applyBorder="1" applyAlignment="1">
      <alignment horizontal="center" vertical="center" wrapText="1"/>
    </xf>
    <xf numFmtId="0" fontId="20" fillId="21" borderId="0" xfId="0" applyFont="1" applyFill="1" applyBorder="1" applyAlignment="1">
      <alignment horizontal="left" vertical="center"/>
    </xf>
    <xf numFmtId="0" fontId="49" fillId="21" borderId="0" xfId="0" applyFont="1" applyFill="1" applyBorder="1" applyAlignment="1">
      <alignment horizontal="left" vertical="center"/>
    </xf>
    <xf numFmtId="14" fontId="20" fillId="21" borderId="0" xfId="0" applyNumberFormat="1" applyFont="1" applyFill="1" applyBorder="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49" fillId="21" borderId="0" xfId="0" applyFont="1" applyFill="1" applyAlignment="1">
      <alignment horizontal="center" vertical="center"/>
    </xf>
    <xf numFmtId="169" fontId="49" fillId="21" borderId="0" xfId="0" applyNumberFormat="1" applyFont="1" applyFill="1" applyAlignment="1">
      <alignment horizontal="center" vertical="center"/>
    </xf>
    <xf numFmtId="0" fontId="49" fillId="0" borderId="14" xfId="0" applyFont="1" applyBorder="1" applyAlignment="1">
      <alignment horizontal="center" vertical="center"/>
    </xf>
    <xf numFmtId="0" fontId="49" fillId="0" borderId="16" xfId="0" applyFont="1" applyBorder="1" applyAlignment="1">
      <alignment horizontal="center" vertical="center"/>
    </xf>
    <xf numFmtId="0" fontId="49" fillId="0" borderId="15" xfId="0" applyFont="1" applyBorder="1" applyAlignment="1">
      <alignment horizontal="center" vertical="center"/>
    </xf>
    <xf numFmtId="0" fontId="49" fillId="0" borderId="14" xfId="0" applyFont="1" applyBorder="1" applyAlignment="1">
      <alignment horizontal="left" vertical="center" indent="1"/>
    </xf>
    <xf numFmtId="0" fontId="49" fillId="0" borderId="16" xfId="0" applyFont="1" applyBorder="1" applyAlignment="1">
      <alignment horizontal="left" vertical="center" indent="1"/>
    </xf>
    <xf numFmtId="0" fontId="49" fillId="0" borderId="15" xfId="0" applyFont="1" applyBorder="1" applyAlignment="1">
      <alignment horizontal="left" vertical="center" indent="1"/>
    </xf>
    <xf numFmtId="14" fontId="49" fillId="21" borderId="0" xfId="0" applyNumberFormat="1" applyFont="1" applyFill="1" applyAlignment="1">
      <alignment horizontal="center" vertical="center"/>
    </xf>
    <xf numFmtId="0" fontId="48" fillId="0" borderId="0" xfId="0" applyFont="1" applyAlignment="1">
      <alignment horizontal="center" vertical="center" wrapText="1"/>
    </xf>
    <xf numFmtId="0" fontId="47" fillId="0" borderId="32" xfId="0" applyFont="1" applyBorder="1" applyAlignment="1">
      <alignment horizontal="center" vertical="center"/>
    </xf>
    <xf numFmtId="0" fontId="51" fillId="0" borderId="0" xfId="0" applyFont="1" applyBorder="1" applyAlignment="1">
      <alignment horizontal="left" vertical="center" wrapText="1"/>
    </xf>
    <xf numFmtId="0" fontId="49" fillId="21" borderId="0" xfId="0" applyFont="1" applyFill="1" applyBorder="1" applyAlignment="1">
      <alignment horizontal="left" vertical="top" wrapText="1"/>
    </xf>
    <xf numFmtId="0" fontId="51" fillId="0" borderId="0" xfId="0" applyFont="1" applyBorder="1" applyAlignment="1">
      <alignment horizontal="left" vertical="center"/>
    </xf>
    <xf numFmtId="0" fontId="11" fillId="0" borderId="10" xfId="0" applyFont="1" applyBorder="1" applyAlignment="1" applyProtection="1">
      <alignment horizontal="center"/>
    </xf>
    <xf numFmtId="0" fontId="11" fillId="0" borderId="10" xfId="0" applyFont="1" applyBorder="1" applyAlignment="1" applyProtection="1">
      <alignment vertical="center"/>
    </xf>
    <xf numFmtId="0" fontId="11" fillId="0" borderId="10" xfId="0" applyFont="1" applyBorder="1" applyAlignment="1" applyProtection="1"/>
    <xf numFmtId="0" fontId="5" fillId="0" borderId="10" xfId="0" applyFont="1" applyFill="1" applyBorder="1" applyAlignment="1" applyProtection="1">
      <alignment horizontal="center" vertical="center"/>
    </xf>
    <xf numFmtId="0" fontId="0" fillId="0" borderId="10" xfId="0" applyBorder="1" applyAlignment="1" applyProtection="1">
      <alignment horizontal="center" vertical="center"/>
      <protection locked="0"/>
    </xf>
    <xf numFmtId="0" fontId="11" fillId="0" borderId="10" xfId="0" applyFont="1" applyBorder="1" applyAlignment="1" applyProtection="1">
      <alignment horizontal="center"/>
      <protection locked="0"/>
    </xf>
    <xf numFmtId="0" fontId="11" fillId="0" borderId="0" xfId="0" applyFont="1" applyProtection="1">
      <protection locked="0"/>
    </xf>
    <xf numFmtId="0" fontId="11" fillId="0" borderId="10" xfId="0" applyFont="1" applyBorder="1" applyProtection="1">
      <protection locked="0"/>
    </xf>
    <xf numFmtId="0" fontId="11" fillId="0" borderId="0" xfId="0" applyFont="1" applyProtection="1"/>
    <xf numFmtId="0" fontId="11" fillId="0" borderId="10" xfId="0" applyFont="1" applyBorder="1" applyProtection="1"/>
    <xf numFmtId="0" fontId="11" fillId="0" borderId="14"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15" xfId="0" applyFont="1" applyBorder="1" applyAlignment="1" applyProtection="1">
      <alignment horizontal="left"/>
      <protection locked="0"/>
    </xf>
    <xf numFmtId="174" fontId="11" fillId="0" borderId="10" xfId="0" applyNumberFormat="1" applyFont="1" applyBorder="1" applyAlignment="1" applyProtection="1">
      <alignment horizontal="center"/>
      <protection locked="0"/>
    </xf>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Neutre" xfId="31" builtinId="28" customBuiltin="1"/>
    <cellStyle name="Normal" xfId="0" builtinId="0"/>
    <cellStyle name="Normal 2" xfId="32"/>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6">
    <dxf>
      <font>
        <b val="0"/>
        <i val="0"/>
        <condense val="0"/>
        <extend val="0"/>
        <color auto="1"/>
      </font>
      <fill>
        <patternFill>
          <bgColor indexed="43"/>
        </patternFill>
      </fill>
    </dxf>
    <dxf>
      <font>
        <b val="0"/>
        <i val="0"/>
        <condense val="0"/>
        <extend val="0"/>
        <color auto="1"/>
      </font>
      <fill>
        <patternFill>
          <bgColor indexed="43"/>
        </patternFill>
      </fill>
    </dxf>
    <dxf>
      <font>
        <condense val="0"/>
        <extend val="0"/>
        <color indexed="9"/>
      </font>
    </dxf>
    <dxf>
      <font>
        <strike/>
        <condense val="0"/>
        <extend val="0"/>
        <color indexed="9"/>
      </font>
    </dxf>
    <dxf>
      <font>
        <condense val="0"/>
        <extend val="0"/>
        <color indexed="43"/>
      </font>
    </dxf>
    <dxf>
      <fill>
        <patternFill>
          <bgColor indexed="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152400</xdr:rowOff>
    </xdr:from>
    <xdr:to>
      <xdr:col>7</xdr:col>
      <xdr:colOff>0</xdr:colOff>
      <xdr:row>3</xdr:row>
      <xdr:rowOff>66675</xdr:rowOff>
    </xdr:to>
    <xdr:sp macro="[0]!Inscription_Rectangle3_QuandClic" textlink="">
      <xdr:nvSpPr>
        <xdr:cNvPr id="5123" name="Rectangle 3"/>
        <xdr:cNvSpPr>
          <a:spLocks noChangeArrowheads="1"/>
        </xdr:cNvSpPr>
      </xdr:nvSpPr>
      <xdr:spPr bwMode="auto">
        <a:xfrm>
          <a:off x="6886575" y="647700"/>
          <a:ext cx="0" cy="161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1000" b="0" i="0" u="none" strike="noStrike" baseline="0">
              <a:solidFill>
                <a:srgbClr val="000000"/>
              </a:solidFill>
              <a:latin typeface="Arial"/>
              <a:cs typeface="Arial"/>
            </a:rPr>
            <a:t>FIN DE LIAISON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406400</xdr:colOff>
      <xdr:row>4</xdr:row>
      <xdr:rowOff>161925</xdr:rowOff>
    </xdr:from>
    <xdr:to>
      <xdr:col>40</xdr:col>
      <xdr:colOff>406400</xdr:colOff>
      <xdr:row>7</xdr:row>
      <xdr:rowOff>127000</xdr:rowOff>
    </xdr:to>
    <xdr:sp macro="[0]!Module1.PE22" textlink="">
      <xdr:nvSpPr>
        <xdr:cNvPr id="3091" name="Rectangle 19"/>
        <xdr:cNvSpPr>
          <a:spLocks noChangeArrowheads="1"/>
        </xdr:cNvSpPr>
      </xdr:nvSpPr>
      <xdr:spPr bwMode="auto">
        <a:xfrm>
          <a:off x="13335000" y="1139825"/>
          <a:ext cx="1524000" cy="5365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PRIX D'EQUIPE</a:t>
          </a:r>
        </a:p>
        <a:p>
          <a:pPr algn="ctr" rtl="0">
            <a:defRPr sz="1000"/>
          </a:pPr>
          <a:r>
            <a:rPr lang="fr-FR" sz="1000" b="1" i="0" u="none" strike="noStrike" baseline="0">
              <a:solidFill>
                <a:srgbClr val="000000"/>
              </a:solidFill>
              <a:latin typeface="Arial"/>
              <a:cs typeface="Arial"/>
            </a:rPr>
            <a:t>2 HOMMES</a:t>
          </a:r>
        </a:p>
        <a:p>
          <a:pPr algn="ctr" rtl="0">
            <a:defRPr sz="1000"/>
          </a:pPr>
          <a:r>
            <a:rPr lang="fr-FR" sz="1000" b="1" i="0" u="none" strike="noStrike" baseline="0">
              <a:solidFill>
                <a:srgbClr val="000000"/>
              </a:solidFill>
              <a:latin typeface="Arial"/>
              <a:cs typeface="Arial"/>
            </a:rPr>
            <a:t>AU TEMPS</a:t>
          </a:r>
        </a:p>
      </xdr:txBody>
    </xdr:sp>
    <xdr:clientData/>
  </xdr:twoCellAnchor>
  <xdr:twoCellAnchor>
    <xdr:from>
      <xdr:col>38</xdr:col>
      <xdr:colOff>736600</xdr:colOff>
      <xdr:row>9</xdr:row>
      <xdr:rowOff>107950</xdr:rowOff>
    </xdr:from>
    <xdr:to>
      <xdr:col>40</xdr:col>
      <xdr:colOff>736600</xdr:colOff>
      <xdr:row>12</xdr:row>
      <xdr:rowOff>44565</xdr:rowOff>
    </xdr:to>
    <xdr:sp macro="[0]!PE3H" textlink="">
      <xdr:nvSpPr>
        <xdr:cNvPr id="3092" name="Rectangle 20"/>
        <xdr:cNvSpPr>
          <a:spLocks noChangeArrowheads="1"/>
        </xdr:cNvSpPr>
      </xdr:nvSpPr>
      <xdr:spPr bwMode="auto">
        <a:xfrm>
          <a:off x="13665200" y="2028825"/>
          <a:ext cx="1524000" cy="5175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PRIX D'EQUIPE</a:t>
          </a:r>
        </a:p>
        <a:p>
          <a:pPr algn="ctr" rtl="0">
            <a:defRPr sz="1000"/>
          </a:pPr>
          <a:r>
            <a:rPr lang="fr-FR" sz="1000" b="1" i="0" u="none" strike="noStrike" baseline="0">
              <a:solidFill>
                <a:srgbClr val="000000"/>
              </a:solidFill>
              <a:latin typeface="Arial"/>
              <a:cs typeface="Arial"/>
            </a:rPr>
            <a:t>3 HOMMES</a:t>
          </a:r>
        </a:p>
        <a:p>
          <a:pPr algn="ctr" rtl="0">
            <a:defRPr sz="1000"/>
          </a:pPr>
          <a:r>
            <a:rPr lang="fr-FR" sz="1000" b="1" i="0" u="none" strike="noStrike" baseline="0">
              <a:solidFill>
                <a:srgbClr val="000000"/>
              </a:solidFill>
              <a:latin typeface="Arial"/>
              <a:cs typeface="Arial"/>
            </a:rPr>
            <a:t>AUX POINTS</a:t>
          </a:r>
        </a:p>
      </xdr:txBody>
    </xdr:sp>
    <xdr:clientData/>
  </xdr:twoCellAnchor>
  <xdr:twoCellAnchor>
    <xdr:from>
      <xdr:col>39</xdr:col>
      <xdr:colOff>12700</xdr:colOff>
      <xdr:row>13</xdr:row>
      <xdr:rowOff>76201</xdr:rowOff>
    </xdr:from>
    <xdr:to>
      <xdr:col>41</xdr:col>
      <xdr:colOff>12700</xdr:colOff>
      <xdr:row>16</xdr:row>
      <xdr:rowOff>31751</xdr:rowOff>
    </xdr:to>
    <xdr:sp macro="[0]!Rectangle29_QuandClic" textlink="">
      <xdr:nvSpPr>
        <xdr:cNvPr id="3102" name="Rectangle 30"/>
        <xdr:cNvSpPr>
          <a:spLocks noChangeArrowheads="1"/>
        </xdr:cNvSpPr>
      </xdr:nvSpPr>
      <xdr:spPr bwMode="auto">
        <a:xfrm>
          <a:off x="13703300" y="2768601"/>
          <a:ext cx="1524000" cy="527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PRIX D EQUIPE</a:t>
          </a:r>
        </a:p>
        <a:p>
          <a:pPr algn="ctr" rtl="0">
            <a:defRPr sz="1000"/>
          </a:pPr>
          <a:r>
            <a:rPr lang="fr-FR" sz="1000" b="1" i="0" u="none" strike="noStrike" baseline="0">
              <a:solidFill>
                <a:srgbClr val="000000"/>
              </a:solidFill>
              <a:latin typeface="Arial"/>
              <a:cs typeface="Arial"/>
            </a:rPr>
            <a:t>3 HOMMES</a:t>
          </a:r>
        </a:p>
        <a:p>
          <a:pPr algn="ctr" rtl="0">
            <a:defRPr sz="1000"/>
          </a:pPr>
          <a:r>
            <a:rPr lang="fr-FR" sz="1000" b="1" i="0" u="none" strike="noStrike" baseline="0">
              <a:solidFill>
                <a:srgbClr val="000000"/>
              </a:solidFill>
              <a:latin typeface="Arial"/>
              <a:cs typeface="Arial"/>
            </a:rPr>
            <a:t>AU TEMPS</a:t>
          </a:r>
        </a:p>
      </xdr:txBody>
    </xdr:sp>
    <xdr:clientData/>
  </xdr:twoCellAnchor>
  <xdr:twoCellAnchor>
    <xdr:from>
      <xdr:col>38</xdr:col>
      <xdr:colOff>419100</xdr:colOff>
      <xdr:row>1</xdr:row>
      <xdr:rowOff>295275</xdr:rowOff>
    </xdr:from>
    <xdr:to>
      <xdr:col>40</xdr:col>
      <xdr:colOff>419100</xdr:colOff>
      <xdr:row>4</xdr:row>
      <xdr:rowOff>22225</xdr:rowOff>
    </xdr:to>
    <xdr:sp macro="[0]!Rectangle32_QuandClic" textlink="">
      <xdr:nvSpPr>
        <xdr:cNvPr id="3104" name="Rectangle 32"/>
        <xdr:cNvSpPr>
          <a:spLocks noChangeArrowheads="1"/>
        </xdr:cNvSpPr>
      </xdr:nvSpPr>
      <xdr:spPr bwMode="auto">
        <a:xfrm>
          <a:off x="13347700" y="485775"/>
          <a:ext cx="1524000" cy="5143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PRIX D EQUIPE</a:t>
          </a:r>
        </a:p>
        <a:p>
          <a:pPr algn="ctr" rtl="0">
            <a:defRPr sz="1000"/>
          </a:pPr>
          <a:r>
            <a:rPr lang="fr-FR" sz="1000" b="1" i="0" u="none" strike="noStrike" baseline="0">
              <a:solidFill>
                <a:srgbClr val="000000"/>
              </a:solidFill>
              <a:latin typeface="Arial"/>
              <a:cs typeface="Arial"/>
            </a:rPr>
            <a:t>2 HOMMES</a:t>
          </a:r>
        </a:p>
        <a:p>
          <a:pPr algn="ctr" rtl="0">
            <a:defRPr sz="1000"/>
          </a:pPr>
          <a:r>
            <a:rPr lang="fr-FR" sz="1000" b="1" i="0" u="none" strike="noStrike" baseline="0">
              <a:solidFill>
                <a:srgbClr val="000000"/>
              </a:solidFill>
              <a:latin typeface="Arial"/>
              <a:cs typeface="Arial"/>
            </a:rPr>
            <a:t>AUX POINTS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6"/>
  <dimension ref="A1:A21"/>
  <sheetViews>
    <sheetView topLeftCell="A4" workbookViewId="0">
      <selection activeCell="A2" sqref="A2"/>
    </sheetView>
  </sheetViews>
  <sheetFormatPr baseColWidth="10" defaultRowHeight="12.75"/>
  <cols>
    <col min="1" max="1" width="124.7109375" customWidth="1"/>
  </cols>
  <sheetData>
    <row r="1" spans="1:1" s="73" customFormat="1" ht="15.75">
      <c r="A1" s="165" t="s">
        <v>213</v>
      </c>
    </row>
    <row r="2" spans="1:1" s="73" customFormat="1" ht="15.75">
      <c r="A2" s="165" t="s">
        <v>124</v>
      </c>
    </row>
    <row r="3" spans="1:1" s="168" customFormat="1" ht="15.75">
      <c r="A3" s="167"/>
    </row>
    <row r="4" spans="1:1" s="168" customFormat="1" ht="63">
      <c r="A4" s="170" t="s">
        <v>125</v>
      </c>
    </row>
    <row r="5" spans="1:1" s="168" customFormat="1" ht="15.75">
      <c r="A5" s="165" t="s">
        <v>126</v>
      </c>
    </row>
    <row r="6" spans="1:1" s="168" customFormat="1" ht="36" customHeight="1">
      <c r="A6" s="170" t="s">
        <v>138</v>
      </c>
    </row>
    <row r="7" spans="1:1" s="168" customFormat="1" ht="78.75">
      <c r="A7" s="170" t="s">
        <v>127</v>
      </c>
    </row>
    <row r="8" spans="1:1" s="168" customFormat="1" ht="31.5">
      <c r="A8" s="170" t="s">
        <v>128</v>
      </c>
    </row>
    <row r="9" spans="1:1" s="168" customFormat="1" ht="47.25">
      <c r="A9" s="170" t="s">
        <v>129</v>
      </c>
    </row>
    <row r="10" spans="1:1" s="168" customFormat="1" ht="15.75">
      <c r="A10" s="170" t="s">
        <v>130</v>
      </c>
    </row>
    <row r="11" spans="1:1" s="168" customFormat="1" ht="15.75">
      <c r="A11" s="170" t="s">
        <v>131</v>
      </c>
    </row>
    <row r="12" spans="1:1" s="168" customFormat="1" ht="84.75">
      <c r="A12" s="170" t="s">
        <v>132</v>
      </c>
    </row>
    <row r="13" spans="1:1" s="168" customFormat="1" ht="31.5">
      <c r="A13" s="170" t="s">
        <v>133</v>
      </c>
    </row>
    <row r="14" spans="1:1" s="168" customFormat="1" ht="47.25">
      <c r="A14" s="170" t="s">
        <v>134</v>
      </c>
    </row>
    <row r="15" spans="1:1" s="168" customFormat="1" ht="31.5">
      <c r="A15" s="167" t="s">
        <v>135</v>
      </c>
    </row>
    <row r="16" spans="1:1" s="168" customFormat="1" ht="15.75">
      <c r="A16" s="167"/>
    </row>
    <row r="17" spans="1:1" s="168" customFormat="1" ht="15.75">
      <c r="A17" s="167" t="s">
        <v>136</v>
      </c>
    </row>
    <row r="18" spans="1:1" s="168" customFormat="1" ht="15.75">
      <c r="A18" s="167"/>
    </row>
    <row r="19" spans="1:1" s="168" customFormat="1" ht="31.5">
      <c r="A19" s="169" t="s">
        <v>137</v>
      </c>
    </row>
    <row r="20" spans="1:1">
      <c r="A20" s="166"/>
    </row>
    <row r="21" spans="1:1">
      <c r="A21" s="206" t="s">
        <v>198</v>
      </c>
    </row>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codeName="Feuil9">
    <tabColor rgb="FF00B0F0"/>
  </sheetPr>
  <dimension ref="A1:P43"/>
  <sheetViews>
    <sheetView showGridLines="0" showZeros="0" topLeftCell="A15" workbookViewId="0">
      <selection activeCell="R7" sqref="R7"/>
    </sheetView>
  </sheetViews>
  <sheetFormatPr baseColWidth="10" defaultRowHeight="12.75"/>
  <cols>
    <col min="1" max="1" width="8.85546875" customWidth="1"/>
    <col min="2" max="2" width="31.140625" customWidth="1"/>
    <col min="3" max="12" width="2.5703125" customWidth="1"/>
    <col min="13" max="13" width="8.5703125" customWidth="1"/>
    <col min="14" max="14" width="29.42578125" customWidth="1"/>
    <col min="15" max="15" width="15.42578125" customWidth="1"/>
    <col min="16" max="16" width="19.140625" customWidth="1"/>
  </cols>
  <sheetData>
    <row r="1" spans="1:16" ht="15.75" customHeight="1">
      <c r="A1" t="s">
        <v>115</v>
      </c>
      <c r="B1" s="147" t="str">
        <f>Inscription!D2</f>
        <v>Sansac-de-Marmiesse</v>
      </c>
      <c r="C1" t="s">
        <v>116</v>
      </c>
      <c r="E1" s="375">
        <v>42449</v>
      </c>
      <c r="F1" s="376"/>
      <c r="G1" s="376"/>
      <c r="H1" s="376"/>
      <c r="I1" s="376"/>
      <c r="J1" s="377"/>
      <c r="K1" t="s">
        <v>52</v>
      </c>
      <c r="M1" s="370" t="str">
        <f>Inscription!D5</f>
        <v>3ème catégorie - Juniors - PCO</v>
      </c>
      <c r="N1" s="371"/>
      <c r="O1" s="364" t="s">
        <v>121</v>
      </c>
      <c r="P1" s="365"/>
    </row>
    <row r="2" spans="1:16" ht="18" customHeight="1">
      <c r="A2" s="372" t="s">
        <v>119</v>
      </c>
      <c r="B2" s="373"/>
      <c r="C2" s="373"/>
      <c r="D2" s="373"/>
      <c r="E2" s="373"/>
      <c r="F2" s="373"/>
      <c r="G2" s="373"/>
      <c r="H2" s="373"/>
      <c r="I2" s="373"/>
      <c r="J2" s="373"/>
      <c r="K2" s="373"/>
      <c r="L2" s="373"/>
      <c r="M2" s="373"/>
      <c r="N2" s="374"/>
      <c r="O2" s="366"/>
      <c r="P2" s="367"/>
    </row>
    <row r="3" spans="1:16">
      <c r="A3" s="101" t="s">
        <v>92</v>
      </c>
      <c r="B3" s="102"/>
      <c r="C3" s="386" t="s">
        <v>1</v>
      </c>
      <c r="D3" s="387"/>
      <c r="E3" s="387"/>
      <c r="F3" s="387"/>
      <c r="G3" s="387"/>
      <c r="H3" s="387"/>
      <c r="I3" s="387"/>
      <c r="J3" s="387"/>
      <c r="K3" s="387"/>
      <c r="L3" s="388"/>
      <c r="M3" s="101" t="s">
        <v>93</v>
      </c>
      <c r="N3" s="102"/>
      <c r="O3" s="101" t="s">
        <v>94</v>
      </c>
      <c r="P3" s="101" t="s">
        <v>95</v>
      </c>
    </row>
    <row r="4" spans="1:16">
      <c r="A4" s="103" t="s">
        <v>96</v>
      </c>
      <c r="B4" s="103" t="s">
        <v>97</v>
      </c>
      <c r="C4" s="389" t="s">
        <v>98</v>
      </c>
      <c r="D4" s="390"/>
      <c r="E4" s="390"/>
      <c r="F4" s="390"/>
      <c r="G4" s="390"/>
      <c r="H4" s="390"/>
      <c r="I4" s="390"/>
      <c r="J4" s="390"/>
      <c r="K4" s="390"/>
      <c r="L4" s="391"/>
      <c r="M4" s="103" t="s">
        <v>96</v>
      </c>
      <c r="N4" s="103" t="s">
        <v>99</v>
      </c>
      <c r="O4" s="103" t="s">
        <v>100</v>
      </c>
      <c r="P4" s="103" t="s">
        <v>101</v>
      </c>
    </row>
    <row r="5" spans="1:16">
      <c r="A5" s="104" t="s">
        <v>6</v>
      </c>
      <c r="B5" s="105"/>
      <c r="C5" s="392"/>
      <c r="D5" s="393"/>
      <c r="E5" s="393"/>
      <c r="F5" s="393"/>
      <c r="G5" s="393"/>
      <c r="H5" s="393"/>
      <c r="I5" s="393"/>
      <c r="J5" s="393"/>
      <c r="K5" s="393"/>
      <c r="L5" s="394"/>
      <c r="M5" s="104" t="s">
        <v>102</v>
      </c>
      <c r="N5" s="105"/>
      <c r="O5" s="105"/>
      <c r="P5" s="105"/>
    </row>
    <row r="6" spans="1:16" ht="13.5" customHeight="1">
      <c r="A6" s="378"/>
      <c r="B6" s="382" t="str">
        <f>IF(A6&gt;0,CONCATENATE((VLOOKUP($A6,Inscription!$A$10:$G$165,3,FALSE)),"   ",(VLOOKUP($A6,Inscription!$A$10:$G$165,4,FALSE)))," ")</f>
        <v xml:space="preserve"> </v>
      </c>
      <c r="C6" s="380" t="str">
        <f>IF(A6&gt;0,(VLOOKUP($A6,Inscription!$A$10:$G$165,5,FALSE))," ")</f>
        <v xml:space="preserve"> </v>
      </c>
      <c r="D6" s="381"/>
      <c r="E6" s="381"/>
      <c r="F6" s="381"/>
      <c r="G6" s="381"/>
      <c r="H6" s="381"/>
      <c r="I6" s="381"/>
      <c r="J6" s="381"/>
      <c r="K6" s="381"/>
      <c r="L6" s="382"/>
      <c r="M6" s="368"/>
      <c r="N6" s="368"/>
      <c r="O6" s="368"/>
      <c r="P6" s="368"/>
    </row>
    <row r="7" spans="1:16" ht="13.5" customHeight="1">
      <c r="A7" s="379"/>
      <c r="B7" s="385" t="str">
        <f>IF(A7&gt;0,(VLOOKUP($C7,Inscription!$A$10:$G$165,3,FALSE))," ")</f>
        <v xml:space="preserve"> </v>
      </c>
      <c r="C7" s="383" t="str">
        <f>IF(A6&gt;0,(VLOOKUP($A6,Inscription!$A$10:$G$165,7,FALSE))," ")</f>
        <v xml:space="preserve"> </v>
      </c>
      <c r="D7" s="384"/>
      <c r="E7" s="384"/>
      <c r="F7" s="384"/>
      <c r="G7" s="384"/>
      <c r="H7" s="384"/>
      <c r="I7" s="384"/>
      <c r="J7" s="384"/>
      <c r="K7" s="384"/>
      <c r="L7" s="385"/>
      <c r="M7" s="369"/>
      <c r="N7" s="369"/>
      <c r="O7" s="369"/>
      <c r="P7" s="369"/>
    </row>
    <row r="8" spans="1:16" ht="13.5" customHeight="1">
      <c r="A8" s="378"/>
      <c r="B8" s="382" t="str">
        <f>IF(A8&gt;0,(VLOOKUP($A8,Inscription!$A$10:$G$165,3,FALSE))," ")</f>
        <v xml:space="preserve"> </v>
      </c>
      <c r="C8" s="380" t="str">
        <f>IF(A8&gt;0,(VLOOKUP($A8,Inscription!$A$10:$G$165,5,FALSE))," ")</f>
        <v xml:space="preserve"> </v>
      </c>
      <c r="D8" s="381"/>
      <c r="E8" s="381"/>
      <c r="F8" s="381"/>
      <c r="G8" s="381"/>
      <c r="H8" s="381"/>
      <c r="I8" s="381"/>
      <c r="J8" s="381"/>
      <c r="K8" s="381"/>
      <c r="L8" s="382"/>
      <c r="M8" s="368"/>
      <c r="N8" s="368"/>
      <c r="O8" s="368"/>
      <c r="P8" s="368"/>
    </row>
    <row r="9" spans="1:16" ht="13.5" customHeight="1">
      <c r="A9" s="379"/>
      <c r="B9" s="385" t="str">
        <f>IF(A9&gt;0,(VLOOKUP($C9,Inscription!$A$10:$G$165,3,FALSE))," ")</f>
        <v xml:space="preserve"> </v>
      </c>
      <c r="C9" s="383" t="str">
        <f>IF(A8&gt;0,(VLOOKUP($A8,Inscription!$A$10:$G$165,7,FALSE))," ")</f>
        <v xml:space="preserve"> </v>
      </c>
      <c r="D9" s="384"/>
      <c r="E9" s="384"/>
      <c r="F9" s="384"/>
      <c r="G9" s="384"/>
      <c r="H9" s="384"/>
      <c r="I9" s="384"/>
      <c r="J9" s="384"/>
      <c r="K9" s="384"/>
      <c r="L9" s="385"/>
      <c r="M9" s="369"/>
      <c r="N9" s="369"/>
      <c r="O9" s="369"/>
      <c r="P9" s="369"/>
    </row>
    <row r="10" spans="1:16" ht="13.5" customHeight="1">
      <c r="A10" s="378"/>
      <c r="B10" s="382" t="str">
        <f>IF(A10&gt;0,(VLOOKUP($A10,Inscription!$A$10:$G$165,3,FALSE))," ")</f>
        <v xml:space="preserve"> </v>
      </c>
      <c r="C10" s="380" t="str">
        <f>IF(A10&gt;0,(VLOOKUP($A10,Inscription!$A$10:$G$165,5,FALSE))," ")</f>
        <v xml:space="preserve"> </v>
      </c>
      <c r="D10" s="381"/>
      <c r="E10" s="381"/>
      <c r="F10" s="381"/>
      <c r="G10" s="381"/>
      <c r="H10" s="381"/>
      <c r="I10" s="381"/>
      <c r="J10" s="381"/>
      <c r="K10" s="381"/>
      <c r="L10" s="382"/>
      <c r="M10" s="368"/>
      <c r="N10" s="368"/>
      <c r="O10" s="368"/>
      <c r="P10" s="368"/>
    </row>
    <row r="11" spans="1:16" ht="13.5" customHeight="1">
      <c r="A11" s="379"/>
      <c r="B11" s="385" t="str">
        <f>IF(A11&gt;0,(VLOOKUP($C11,Inscription!$A$10:$G$165,3,FALSE))," ")</f>
        <v xml:space="preserve"> </v>
      </c>
      <c r="C11" s="383" t="str">
        <f>IF(A10&gt;0,(VLOOKUP($A10,Inscription!$A$10:$G$165,7,FALSE))," ")</f>
        <v xml:space="preserve"> </v>
      </c>
      <c r="D11" s="384"/>
      <c r="E11" s="384"/>
      <c r="F11" s="384"/>
      <c r="G11" s="384"/>
      <c r="H11" s="384"/>
      <c r="I11" s="384"/>
      <c r="J11" s="384"/>
      <c r="K11" s="384"/>
      <c r="L11" s="385"/>
      <c r="M11" s="369"/>
      <c r="N11" s="369"/>
      <c r="O11" s="369"/>
      <c r="P11" s="369"/>
    </row>
    <row r="12" spans="1:16" ht="13.5" customHeight="1">
      <c r="A12" s="378"/>
      <c r="B12" s="382" t="str">
        <f>IF(A12&gt;0,(VLOOKUP($A12,Inscription!$A$10:$G$165,3,FALSE))," ")</f>
        <v xml:space="preserve"> </v>
      </c>
      <c r="C12" s="380" t="str">
        <f>IF(A12&gt;0,(VLOOKUP($A12,Inscription!$A$10:$G$165,5,FALSE))," ")</f>
        <v xml:space="preserve"> </v>
      </c>
      <c r="D12" s="381"/>
      <c r="E12" s="381"/>
      <c r="F12" s="381"/>
      <c r="G12" s="381"/>
      <c r="H12" s="381"/>
      <c r="I12" s="381"/>
      <c r="J12" s="381"/>
      <c r="K12" s="381"/>
      <c r="L12" s="382"/>
      <c r="M12" s="368"/>
      <c r="N12" s="368"/>
      <c r="O12" s="368"/>
      <c r="P12" s="368"/>
    </row>
    <row r="13" spans="1:16" ht="13.5" customHeight="1">
      <c r="A13" s="379"/>
      <c r="B13" s="385" t="str">
        <f>IF(A13&gt;0,(VLOOKUP($C13,Inscription!$A$10:$G$165,3,FALSE))," ")</f>
        <v xml:space="preserve"> </v>
      </c>
      <c r="C13" s="383" t="str">
        <f>IF(A12&gt;0,(VLOOKUP($A12,Inscription!$A$10:$G$165,7,FALSE))," ")</f>
        <v xml:space="preserve"> </v>
      </c>
      <c r="D13" s="384"/>
      <c r="E13" s="384"/>
      <c r="F13" s="384"/>
      <c r="G13" s="384"/>
      <c r="H13" s="384"/>
      <c r="I13" s="384"/>
      <c r="J13" s="384"/>
      <c r="K13" s="384"/>
      <c r="L13" s="385"/>
      <c r="M13" s="369"/>
      <c r="N13" s="369"/>
      <c r="O13" s="369"/>
      <c r="P13" s="369"/>
    </row>
    <row r="14" spans="1:16" ht="13.5" customHeight="1">
      <c r="A14" s="378"/>
      <c r="B14" s="382" t="str">
        <f>IF(A14&gt;0,(VLOOKUP($A14,Inscription!$A$10:$G$165,3,FALSE))," ")</f>
        <v xml:space="preserve"> </v>
      </c>
      <c r="C14" s="380" t="str">
        <f>IF(A14&gt;0,(VLOOKUP($A14,Inscription!$A$10:$G$165,5,FALSE))," ")</f>
        <v xml:space="preserve"> </v>
      </c>
      <c r="D14" s="381"/>
      <c r="E14" s="381"/>
      <c r="F14" s="381"/>
      <c r="G14" s="381"/>
      <c r="H14" s="381"/>
      <c r="I14" s="381"/>
      <c r="J14" s="381"/>
      <c r="K14" s="381"/>
      <c r="L14" s="382"/>
      <c r="M14" s="368"/>
      <c r="N14" s="368"/>
      <c r="O14" s="368"/>
      <c r="P14" s="368"/>
    </row>
    <row r="15" spans="1:16" ht="13.5" customHeight="1">
      <c r="A15" s="379"/>
      <c r="B15" s="385" t="str">
        <f>IF(A15&gt;0,(VLOOKUP($C15,Inscription!$A$10:$G$165,3,FALSE))," ")</f>
        <v xml:space="preserve"> </v>
      </c>
      <c r="C15" s="383" t="str">
        <f>IF(A14&gt;0,(VLOOKUP($A14,Inscription!$A$10:$G$165,7,FALSE))," ")</f>
        <v xml:space="preserve"> </v>
      </c>
      <c r="D15" s="384"/>
      <c r="E15" s="384"/>
      <c r="F15" s="384"/>
      <c r="G15" s="384"/>
      <c r="H15" s="384"/>
      <c r="I15" s="384"/>
      <c r="J15" s="384"/>
      <c r="K15" s="384"/>
      <c r="L15" s="385"/>
      <c r="M15" s="369"/>
      <c r="N15" s="369"/>
      <c r="O15" s="369"/>
      <c r="P15" s="369"/>
    </row>
    <row r="16" spans="1:16" ht="13.5" customHeight="1">
      <c r="A16" s="403" t="s">
        <v>117</v>
      </c>
      <c r="B16" s="403"/>
      <c r="C16" s="403"/>
      <c r="D16" s="403"/>
      <c r="E16" s="403"/>
      <c r="F16" s="403"/>
      <c r="G16" s="403"/>
      <c r="H16" s="403"/>
      <c r="I16" s="403"/>
      <c r="J16" s="403"/>
      <c r="K16" s="403"/>
      <c r="L16" s="158"/>
      <c r="M16" s="411" t="s">
        <v>120</v>
      </c>
      <c r="N16" s="412"/>
      <c r="O16" s="412"/>
      <c r="P16" s="413"/>
    </row>
    <row r="17" spans="1:16" ht="12" customHeight="1">
      <c r="A17" s="395"/>
      <c r="B17" s="397" t="str">
        <f>IF(A17&gt;0,CONCATENATE((VLOOKUP($A17,Inscription!$A$10:$G$165,3,FALSE)),"   ",(VLOOKUP($A17,Inscription!$A$10:$G$165,4,FALSE)))," ")</f>
        <v xml:space="preserve"> </v>
      </c>
      <c r="C17" s="401" t="str">
        <f>IF(A17&gt;0,(VLOOKUP($A17,Inscription!$A$10:$G$165,5,FALSE))," ")</f>
        <v xml:space="preserve"> </v>
      </c>
      <c r="D17" s="402"/>
      <c r="E17" s="402"/>
      <c r="F17" s="402"/>
      <c r="G17" s="402"/>
      <c r="H17" s="402"/>
      <c r="I17" s="402"/>
      <c r="J17" s="402"/>
      <c r="K17" s="402"/>
      <c r="L17" s="397"/>
      <c r="M17" s="404"/>
      <c r="N17" s="405"/>
      <c r="O17" s="405"/>
      <c r="P17" s="406"/>
    </row>
    <row r="18" spans="1:16" ht="12" customHeight="1">
      <c r="A18" s="396"/>
      <c r="B18" s="398" t="str">
        <f>IF(A18&gt;0,(VLOOKUP($C18,Inscription!$A$10:$G$165,3,FALSE))," ")</f>
        <v xml:space="preserve"> </v>
      </c>
      <c r="C18" s="399" t="str">
        <f>IF(A17&gt;0,(VLOOKUP($A17,Inscription!$A$10:$G$165,7,FALSE))," ")</f>
        <v xml:space="preserve"> </v>
      </c>
      <c r="D18" s="400"/>
      <c r="E18" s="400"/>
      <c r="F18" s="400"/>
      <c r="G18" s="400"/>
      <c r="H18" s="400"/>
      <c r="I18" s="400"/>
      <c r="J18" s="400"/>
      <c r="K18" s="400"/>
      <c r="L18" s="398"/>
      <c r="M18" s="407"/>
      <c r="N18" s="408"/>
      <c r="O18" s="408"/>
      <c r="P18" s="409"/>
    </row>
    <row r="19" spans="1:16" ht="12" customHeight="1">
      <c r="A19" s="395"/>
      <c r="B19" s="397" t="str">
        <f>IF(A19&gt;0,CONCATENATE((VLOOKUP($A19,Inscription!$A$10:$G$165,3,FALSE)),"   ",(VLOOKUP($A19,Inscription!$A$10:$G$165,4,FALSE)))," ")</f>
        <v xml:space="preserve"> </v>
      </c>
      <c r="C19" s="401" t="str">
        <f>IF(A19&gt;0,(VLOOKUP($A19,Inscription!$A$10:$G$165,5,FALSE))," ")</f>
        <v xml:space="preserve"> </v>
      </c>
      <c r="D19" s="402"/>
      <c r="E19" s="402"/>
      <c r="F19" s="402"/>
      <c r="G19" s="402"/>
      <c r="H19" s="402"/>
      <c r="I19" s="402"/>
      <c r="J19" s="402"/>
      <c r="K19" s="402"/>
      <c r="L19" s="397"/>
      <c r="M19" s="404"/>
      <c r="N19" s="405"/>
      <c r="O19" s="405"/>
      <c r="P19" s="406"/>
    </row>
    <row r="20" spans="1:16" ht="12" customHeight="1">
      <c r="A20" s="396"/>
      <c r="B20" s="398" t="str">
        <f>IF(A20&gt;0,(VLOOKUP($C20,Inscription!$A$10:$G$165,3,FALSE))," ")</f>
        <v xml:space="preserve"> </v>
      </c>
      <c r="C20" s="399" t="str">
        <f>IF(A19&gt;0,(VLOOKUP($A19,Inscription!$A$10:$G$165,7,FALSE))," ")</f>
        <v xml:space="preserve"> </v>
      </c>
      <c r="D20" s="400"/>
      <c r="E20" s="400"/>
      <c r="F20" s="400"/>
      <c r="G20" s="400"/>
      <c r="H20" s="400"/>
      <c r="I20" s="400"/>
      <c r="J20" s="400"/>
      <c r="K20" s="400"/>
      <c r="L20" s="398"/>
      <c r="M20" s="407"/>
      <c r="N20" s="408"/>
      <c r="O20" s="408"/>
      <c r="P20" s="409"/>
    </row>
    <row r="21" spans="1:16" ht="12" customHeight="1">
      <c r="A21" s="395"/>
      <c r="B21" s="397" t="str">
        <f>IF(A21&gt;0,CONCATENATE((VLOOKUP($A21,Inscription!$A$10:$G$165,3,FALSE)),"   ",(VLOOKUP($A21,Inscription!$A$10:$G$165,4,FALSE)))," ")</f>
        <v xml:space="preserve"> </v>
      </c>
      <c r="C21" s="401" t="str">
        <f>IF(A21&gt;0,(VLOOKUP($A21,Inscription!$A$10:$G$165,5,FALSE))," ")</f>
        <v xml:space="preserve"> </v>
      </c>
      <c r="D21" s="402"/>
      <c r="E21" s="402"/>
      <c r="F21" s="402"/>
      <c r="G21" s="402"/>
      <c r="H21" s="402"/>
      <c r="I21" s="402"/>
      <c r="J21" s="402"/>
      <c r="K21" s="402"/>
      <c r="L21" s="397"/>
      <c r="M21" s="404"/>
      <c r="N21" s="405"/>
      <c r="O21" s="405"/>
      <c r="P21" s="406"/>
    </row>
    <row r="22" spans="1:16" ht="12" customHeight="1">
      <c r="A22" s="396"/>
      <c r="B22" s="398" t="str">
        <f>IF(A22&gt;0,(VLOOKUP($C22,Inscription!$A$10:$G$165,3,FALSE))," ")</f>
        <v xml:space="preserve"> </v>
      </c>
      <c r="C22" s="399" t="str">
        <f>IF(A21&gt;0,(VLOOKUP($A21,Inscription!$A$10:$G$165,7,FALSE))," ")</f>
        <v xml:space="preserve"> </v>
      </c>
      <c r="D22" s="400"/>
      <c r="E22" s="400"/>
      <c r="F22" s="400"/>
      <c r="G22" s="400"/>
      <c r="H22" s="400"/>
      <c r="I22" s="400"/>
      <c r="J22" s="400"/>
      <c r="K22" s="400"/>
      <c r="L22" s="398"/>
      <c r="M22" s="407"/>
      <c r="N22" s="408"/>
      <c r="O22" s="408"/>
      <c r="P22" s="409"/>
    </row>
    <row r="23" spans="1:16" ht="12" customHeight="1">
      <c r="A23" s="395"/>
      <c r="B23" s="397" t="str">
        <f>IF(A23&gt;0,CONCATENATE((VLOOKUP($A23,Inscription!$A$10:$G$165,3,FALSE)),"   ",(VLOOKUP($A23,Inscription!$A$10:$G$165,4,FALSE)))," ")</f>
        <v xml:space="preserve"> </v>
      </c>
      <c r="C23" s="401" t="str">
        <f>IF(A23&gt;0,(VLOOKUP($A23,Inscription!$A$10:$G$165,5,FALSE))," ")</f>
        <v xml:space="preserve"> </v>
      </c>
      <c r="D23" s="402"/>
      <c r="E23" s="402"/>
      <c r="F23" s="402"/>
      <c r="G23" s="402"/>
      <c r="H23" s="402"/>
      <c r="I23" s="402"/>
      <c r="J23" s="402"/>
      <c r="K23" s="402"/>
      <c r="L23" s="397"/>
      <c r="M23" s="404"/>
      <c r="N23" s="405"/>
      <c r="O23" s="405"/>
      <c r="P23" s="406"/>
    </row>
    <row r="24" spans="1:16" ht="12" customHeight="1">
      <c r="A24" s="396"/>
      <c r="B24" s="398" t="str">
        <f>IF(A24&gt;0,(VLOOKUP($C24,Inscription!$A$10:$G$165,3,FALSE))," ")</f>
        <v xml:space="preserve"> </v>
      </c>
      <c r="C24" s="399" t="str">
        <f>IF(A23&gt;0,(VLOOKUP($A23,Inscription!$A$10:$G$165,7,FALSE))," ")</f>
        <v xml:space="preserve"> </v>
      </c>
      <c r="D24" s="400"/>
      <c r="E24" s="400"/>
      <c r="F24" s="400"/>
      <c r="G24" s="400"/>
      <c r="H24" s="400"/>
      <c r="I24" s="400"/>
      <c r="J24" s="400"/>
      <c r="K24" s="400"/>
      <c r="L24" s="398"/>
      <c r="M24" s="407"/>
      <c r="N24" s="408"/>
      <c r="O24" s="408"/>
      <c r="P24" s="409"/>
    </row>
    <row r="25" spans="1:16" ht="12" customHeight="1">
      <c r="A25" s="395"/>
      <c r="B25" s="397" t="str">
        <f>IF(A25&gt;0,CONCATENATE((VLOOKUP($A25,Inscription!$A$10:$G$165,3,FALSE)),"   ",(VLOOKUP($A25,Inscription!$A$10:$G$165,4,FALSE)))," ")</f>
        <v xml:space="preserve"> </v>
      </c>
      <c r="C25" s="401" t="str">
        <f>IF(A25&gt;0,(VLOOKUP($A25,Inscription!$A$10:$G$165,5,FALSE))," ")</f>
        <v xml:space="preserve"> </v>
      </c>
      <c r="D25" s="402"/>
      <c r="E25" s="402"/>
      <c r="F25" s="402"/>
      <c r="G25" s="402"/>
      <c r="H25" s="402"/>
      <c r="I25" s="402"/>
      <c r="J25" s="402"/>
      <c r="K25" s="402"/>
      <c r="L25" s="397"/>
      <c r="M25" s="404"/>
      <c r="N25" s="405"/>
      <c r="O25" s="405"/>
      <c r="P25" s="406"/>
    </row>
    <row r="26" spans="1:16" ht="12" customHeight="1">
      <c r="A26" s="396"/>
      <c r="B26" s="398" t="str">
        <f>IF(A26&gt;0,(VLOOKUP($C26,Inscription!$A$10:$G$165,3,FALSE))," ")</f>
        <v xml:space="preserve"> </v>
      </c>
      <c r="C26" s="399" t="str">
        <f>IF(A25&gt;0,(VLOOKUP($A25,Inscription!$A$10:$G$165,7,FALSE))," ")</f>
        <v xml:space="preserve"> </v>
      </c>
      <c r="D26" s="400"/>
      <c r="E26" s="400"/>
      <c r="F26" s="400"/>
      <c r="G26" s="400"/>
      <c r="H26" s="400"/>
      <c r="I26" s="400"/>
      <c r="J26" s="400"/>
      <c r="K26" s="400"/>
      <c r="L26" s="398"/>
      <c r="M26" s="407"/>
      <c r="N26" s="408"/>
      <c r="O26" s="408"/>
      <c r="P26" s="409"/>
    </row>
    <row r="27" spans="1:16" ht="12" customHeight="1">
      <c r="A27" s="395"/>
      <c r="B27" s="397" t="str">
        <f>IF(A27&gt;0,CONCATENATE((VLOOKUP($A27,Inscription!$A$10:$G$165,3,FALSE)),"   ",(VLOOKUP($A27,Inscription!$A$10:$G$165,4,FALSE)))," ")</f>
        <v xml:space="preserve"> </v>
      </c>
      <c r="C27" s="401" t="str">
        <f>IF(A27&gt;0,(VLOOKUP($A27,Inscription!$A$10:$G$165,5,FALSE))," ")</f>
        <v xml:space="preserve"> </v>
      </c>
      <c r="D27" s="402"/>
      <c r="E27" s="402"/>
      <c r="F27" s="402"/>
      <c r="G27" s="402"/>
      <c r="H27" s="402"/>
      <c r="I27" s="402"/>
      <c r="J27" s="402"/>
      <c r="K27" s="402"/>
      <c r="L27" s="397"/>
      <c r="M27" s="404"/>
      <c r="N27" s="405"/>
      <c r="O27" s="405"/>
      <c r="P27" s="406"/>
    </row>
    <row r="28" spans="1:16" ht="12" customHeight="1">
      <c r="A28" s="396"/>
      <c r="B28" s="398" t="str">
        <f>IF(A28&gt;0,(VLOOKUP($C28,Inscription!$A$10:$G$165,3,FALSE))," ")</f>
        <v xml:space="preserve"> </v>
      </c>
      <c r="C28" s="399" t="str">
        <f>IF(A27&gt;0,(VLOOKUP($A27,Inscription!$A$10:$G$165,7,FALSE))," ")</f>
        <v xml:space="preserve"> </v>
      </c>
      <c r="D28" s="400"/>
      <c r="E28" s="400"/>
      <c r="F28" s="400"/>
      <c r="G28" s="400"/>
      <c r="H28" s="400"/>
      <c r="I28" s="400"/>
      <c r="J28" s="400"/>
      <c r="K28" s="400"/>
      <c r="L28" s="398"/>
      <c r="M28" s="407"/>
      <c r="N28" s="408"/>
      <c r="O28" s="408"/>
      <c r="P28" s="409"/>
    </row>
    <row r="29" spans="1:16" ht="12" customHeight="1">
      <c r="A29" s="395"/>
      <c r="B29" s="397" t="str">
        <f>IF(A29&gt;0,CONCATENATE((VLOOKUP($A29,Inscription!$A$10:$G$165,3,FALSE)),"   ",(VLOOKUP($A29,Inscription!$A$10:$G$165,4,FALSE)))," ")</f>
        <v xml:space="preserve"> </v>
      </c>
      <c r="C29" s="401" t="str">
        <f>IF(A29&gt;0,(VLOOKUP($A29,Inscription!$A$10:$G$165,5,FALSE))," ")</f>
        <v xml:space="preserve"> </v>
      </c>
      <c r="D29" s="402"/>
      <c r="E29" s="402"/>
      <c r="F29" s="402"/>
      <c r="G29" s="402"/>
      <c r="H29" s="402"/>
      <c r="I29" s="402"/>
      <c r="J29" s="402"/>
      <c r="K29" s="402"/>
      <c r="L29" s="397"/>
      <c r="M29" s="404"/>
      <c r="N29" s="405"/>
      <c r="O29" s="405"/>
      <c r="P29" s="406"/>
    </row>
    <row r="30" spans="1:16" ht="12" customHeight="1">
      <c r="A30" s="396"/>
      <c r="B30" s="398" t="str">
        <f>IF(A30&gt;0,(VLOOKUP($C30,Inscription!$A$10:$G$165,3,FALSE))," ")</f>
        <v xml:space="preserve"> </v>
      </c>
      <c r="C30" s="399" t="str">
        <f>IF(A29&gt;0,(VLOOKUP($A29,Inscription!$A$10:$G$165,7,FALSE))," ")</f>
        <v xml:space="preserve"> </v>
      </c>
      <c r="D30" s="400"/>
      <c r="E30" s="400"/>
      <c r="F30" s="400"/>
      <c r="G30" s="400"/>
      <c r="H30" s="400"/>
      <c r="I30" s="400"/>
      <c r="J30" s="400"/>
      <c r="K30" s="400"/>
      <c r="L30" s="398"/>
      <c r="M30" s="407"/>
      <c r="N30" s="408"/>
      <c r="O30" s="408"/>
      <c r="P30" s="409"/>
    </row>
    <row r="31" spans="1:16" ht="12" customHeight="1">
      <c r="A31" s="395"/>
      <c r="B31" s="397" t="str">
        <f>IF(A31&gt;0,CONCATENATE((VLOOKUP($A31,Inscription!$A$10:$G$165,3,FALSE)),"   ",(VLOOKUP($A31,Inscription!$A$10:$G$165,4,FALSE)))," ")</f>
        <v xml:space="preserve"> </v>
      </c>
      <c r="C31" s="401" t="str">
        <f>IF(A31&gt;0,(VLOOKUP($A31,Inscription!$A$10:$G$165,5,FALSE))," ")</f>
        <v xml:space="preserve"> </v>
      </c>
      <c r="D31" s="402"/>
      <c r="E31" s="402"/>
      <c r="F31" s="402"/>
      <c r="G31" s="402"/>
      <c r="H31" s="402"/>
      <c r="I31" s="402"/>
      <c r="J31" s="402"/>
      <c r="K31" s="402"/>
      <c r="L31" s="397"/>
      <c r="M31" s="404"/>
      <c r="N31" s="405"/>
      <c r="O31" s="405"/>
      <c r="P31" s="406"/>
    </row>
    <row r="32" spans="1:16" ht="12" customHeight="1">
      <c r="A32" s="396"/>
      <c r="B32" s="398" t="str">
        <f>IF(A32&gt;0,(VLOOKUP($C32,Inscription!$A$10:$G$165,3,FALSE))," ")</f>
        <v xml:space="preserve"> </v>
      </c>
      <c r="C32" s="399" t="str">
        <f>IF(A31&gt;0,(VLOOKUP($A31,Inscription!$A$10:$G$165,7,FALSE))," ")</f>
        <v xml:space="preserve"> </v>
      </c>
      <c r="D32" s="400"/>
      <c r="E32" s="400"/>
      <c r="F32" s="400"/>
      <c r="G32" s="400"/>
      <c r="H32" s="400"/>
      <c r="I32" s="400"/>
      <c r="J32" s="400"/>
      <c r="K32" s="400"/>
      <c r="L32" s="398"/>
      <c r="M32" s="407"/>
      <c r="N32" s="408"/>
      <c r="O32" s="408"/>
      <c r="P32" s="409"/>
    </row>
    <row r="33" spans="1:16" ht="12" customHeight="1">
      <c r="A33" s="395"/>
      <c r="B33" s="397" t="str">
        <f>IF(A33&gt;0,CONCATENATE((VLOOKUP($A33,Inscription!$A$10:$G$165,3,FALSE)),"   ",(VLOOKUP($A33,Inscription!$A$10:$G$165,4,FALSE)))," ")</f>
        <v xml:space="preserve"> </v>
      </c>
      <c r="C33" s="401" t="str">
        <f>IF(A33&gt;0,(VLOOKUP($A33,Inscription!$A$10:$G$165,5,FALSE))," ")</f>
        <v xml:space="preserve"> </v>
      </c>
      <c r="D33" s="402"/>
      <c r="E33" s="402"/>
      <c r="F33" s="402"/>
      <c r="G33" s="402"/>
      <c r="H33" s="402"/>
      <c r="I33" s="402"/>
      <c r="J33" s="402"/>
      <c r="K33" s="402"/>
      <c r="L33" s="397"/>
      <c r="M33" s="404"/>
      <c r="N33" s="405"/>
      <c r="O33" s="405"/>
      <c r="P33" s="406"/>
    </row>
    <row r="34" spans="1:16" ht="12" customHeight="1">
      <c r="A34" s="396"/>
      <c r="B34" s="398" t="str">
        <f>IF(A34&gt;0,(VLOOKUP($C34,Inscription!$A$10:$G$165,3,FALSE))," ")</f>
        <v xml:space="preserve"> </v>
      </c>
      <c r="C34" s="399" t="str">
        <f>IF(A33&gt;0,(VLOOKUP($A33,Inscription!$A$10:$G$165,7,FALSE))," ")</f>
        <v xml:space="preserve"> </v>
      </c>
      <c r="D34" s="400"/>
      <c r="E34" s="400"/>
      <c r="F34" s="400"/>
      <c r="G34" s="400"/>
      <c r="H34" s="400"/>
      <c r="I34" s="400"/>
      <c r="J34" s="400"/>
      <c r="K34" s="400"/>
      <c r="L34" s="398"/>
      <c r="M34" s="407"/>
      <c r="N34" s="408"/>
      <c r="O34" s="408"/>
      <c r="P34" s="409"/>
    </row>
    <row r="35" spans="1:16" ht="12" customHeight="1">
      <c r="A35" s="395"/>
      <c r="B35" s="397" t="str">
        <f>IF(A35&gt;0,CONCATENATE((VLOOKUP($A35,Inscription!$A$10:$G$165,3,FALSE)),"   ",(VLOOKUP($A35,Inscription!$A$10:$G$165,4,FALSE)))," ")</f>
        <v xml:space="preserve"> </v>
      </c>
      <c r="C35" s="401" t="str">
        <f>IF(A35&gt;0,(VLOOKUP($A35,Inscription!$A$10:$G$165,5,FALSE))," ")</f>
        <v xml:space="preserve"> </v>
      </c>
      <c r="D35" s="402"/>
      <c r="E35" s="402"/>
      <c r="F35" s="402"/>
      <c r="G35" s="402"/>
      <c r="H35" s="402"/>
      <c r="I35" s="402"/>
      <c r="J35" s="402"/>
      <c r="K35" s="402"/>
      <c r="L35" s="397"/>
      <c r="M35" s="404"/>
      <c r="N35" s="405"/>
      <c r="O35" s="405"/>
      <c r="P35" s="406"/>
    </row>
    <row r="36" spans="1:16" ht="12" customHeight="1">
      <c r="A36" s="396"/>
      <c r="B36" s="398" t="str">
        <f>IF(A36&gt;0,(VLOOKUP($C36,Inscription!$A$10:$G$165,3,FALSE))," ")</f>
        <v xml:space="preserve"> </v>
      </c>
      <c r="C36" s="399" t="str">
        <f>IF(A35&gt;0,(VLOOKUP($A35,Inscription!$A$10:$G$165,7,FALSE))," ")</f>
        <v xml:space="preserve"> </v>
      </c>
      <c r="D36" s="400"/>
      <c r="E36" s="400"/>
      <c r="F36" s="400"/>
      <c r="G36" s="400"/>
      <c r="H36" s="400"/>
      <c r="I36" s="400"/>
      <c r="J36" s="400"/>
      <c r="K36" s="400"/>
      <c r="L36" s="398"/>
      <c r="M36" s="407"/>
      <c r="N36" s="408"/>
      <c r="O36" s="408"/>
      <c r="P36" s="409"/>
    </row>
    <row r="37" spans="1:16" ht="6.75" customHeight="1">
      <c r="A37" s="159"/>
      <c r="B37" s="160"/>
      <c r="C37" s="160"/>
      <c r="D37" s="160"/>
      <c r="E37" s="160"/>
      <c r="F37" s="160"/>
      <c r="G37" s="160"/>
      <c r="H37" s="160"/>
      <c r="I37" s="160"/>
      <c r="J37" s="160"/>
      <c r="K37" s="160"/>
      <c r="L37" s="160"/>
      <c r="M37" s="161"/>
      <c r="N37" s="161"/>
      <c r="O37" s="161"/>
      <c r="P37" s="161"/>
    </row>
    <row r="38" spans="1:16" ht="12.75" customHeight="1">
      <c r="A38" s="410" t="s">
        <v>103</v>
      </c>
      <c r="B38" s="410"/>
      <c r="C38" s="410"/>
      <c r="D38" s="410"/>
      <c r="E38" s="410"/>
      <c r="F38" s="410"/>
      <c r="G38" s="410"/>
      <c r="H38" s="410"/>
      <c r="I38" s="410"/>
      <c r="J38" s="410"/>
      <c r="K38" s="410"/>
      <c r="L38" s="410"/>
      <c r="M38" s="410"/>
      <c r="N38" s="410"/>
      <c r="O38" s="410"/>
      <c r="P38" s="410"/>
    </row>
    <row r="39" spans="1:16" ht="24.75" customHeight="1">
      <c r="A39" s="208" t="s">
        <v>47</v>
      </c>
      <c r="B39" s="209" t="s">
        <v>237</v>
      </c>
      <c r="C39" s="210" t="s">
        <v>104</v>
      </c>
      <c r="D39" s="426">
        <v>42449</v>
      </c>
      <c r="E39" s="427"/>
      <c r="F39" s="427"/>
      <c r="G39" s="427"/>
      <c r="H39" s="427"/>
      <c r="I39" s="427"/>
      <c r="J39" s="427"/>
      <c r="K39" s="427"/>
      <c r="L39" s="427"/>
      <c r="M39" s="210"/>
      <c r="N39" s="210"/>
      <c r="O39" s="207"/>
      <c r="P39" s="207"/>
    </row>
    <row r="40" spans="1:16">
      <c r="A40" s="414" t="s">
        <v>200</v>
      </c>
      <c r="B40" s="415"/>
      <c r="C40" s="414" t="s">
        <v>201</v>
      </c>
      <c r="D40" s="420"/>
      <c r="E40" s="420"/>
      <c r="F40" s="420"/>
      <c r="G40" s="420"/>
      <c r="H40" s="420"/>
      <c r="I40" s="420"/>
      <c r="J40" s="420"/>
      <c r="K40" s="420"/>
      <c r="L40" s="420"/>
      <c r="M40" s="415"/>
      <c r="N40" s="423" t="s">
        <v>202</v>
      </c>
      <c r="O40" s="414" t="s">
        <v>203</v>
      </c>
      <c r="P40" s="415"/>
    </row>
    <row r="41" spans="1:16">
      <c r="A41" s="416"/>
      <c r="B41" s="417"/>
      <c r="C41" s="416"/>
      <c r="D41" s="421"/>
      <c r="E41" s="421"/>
      <c r="F41" s="421"/>
      <c r="G41" s="421"/>
      <c r="H41" s="421"/>
      <c r="I41" s="421"/>
      <c r="J41" s="421"/>
      <c r="K41" s="421"/>
      <c r="L41" s="421"/>
      <c r="M41" s="417"/>
      <c r="N41" s="424"/>
      <c r="O41" s="416"/>
      <c r="P41" s="417"/>
    </row>
    <row r="42" spans="1:16">
      <c r="A42" s="416"/>
      <c r="B42" s="417"/>
      <c r="C42" s="416"/>
      <c r="D42" s="421"/>
      <c r="E42" s="421"/>
      <c r="F42" s="421"/>
      <c r="G42" s="421"/>
      <c r="H42" s="421"/>
      <c r="I42" s="421"/>
      <c r="J42" s="421"/>
      <c r="K42" s="421"/>
      <c r="L42" s="421"/>
      <c r="M42" s="417"/>
      <c r="N42" s="424"/>
      <c r="O42" s="416"/>
      <c r="P42" s="417"/>
    </row>
    <row r="43" spans="1:16">
      <c r="A43" s="418"/>
      <c r="B43" s="419"/>
      <c r="C43" s="418"/>
      <c r="D43" s="422"/>
      <c r="E43" s="422"/>
      <c r="F43" s="422"/>
      <c r="G43" s="422"/>
      <c r="H43" s="422"/>
      <c r="I43" s="422"/>
      <c r="J43" s="422"/>
      <c r="K43" s="422"/>
      <c r="L43" s="422"/>
      <c r="M43" s="419"/>
      <c r="N43" s="425"/>
      <c r="O43" s="418"/>
      <c r="P43" s="419"/>
    </row>
  </sheetData>
  <mergeCells count="105">
    <mergeCell ref="M17:P18"/>
    <mergeCell ref="M16:P16"/>
    <mergeCell ref="A40:B43"/>
    <mergeCell ref="C40:M43"/>
    <mergeCell ref="N40:N43"/>
    <mergeCell ref="O40:P43"/>
    <mergeCell ref="P12:P13"/>
    <mergeCell ref="C13:L13"/>
    <mergeCell ref="A35:A36"/>
    <mergeCell ref="B35:B36"/>
    <mergeCell ref="C35:L35"/>
    <mergeCell ref="M35:P36"/>
    <mergeCell ref="A33:A34"/>
    <mergeCell ref="M25:P26"/>
    <mergeCell ref="C25:L25"/>
    <mergeCell ref="M31:P32"/>
    <mergeCell ref="M29:P30"/>
    <mergeCell ref="C30:L30"/>
    <mergeCell ref="C32:L32"/>
    <mergeCell ref="D39:L39"/>
    <mergeCell ref="A25:A26"/>
    <mergeCell ref="B25:B26"/>
    <mergeCell ref="C29:L29"/>
    <mergeCell ref="B27:B28"/>
    <mergeCell ref="C36:L36"/>
    <mergeCell ref="B33:B34"/>
    <mergeCell ref="C33:L33"/>
    <mergeCell ref="A38:P38"/>
    <mergeCell ref="M33:P34"/>
    <mergeCell ref="C34:L34"/>
    <mergeCell ref="A31:A32"/>
    <mergeCell ref="B31:B32"/>
    <mergeCell ref="C31:L31"/>
    <mergeCell ref="M19:P20"/>
    <mergeCell ref="C21:L21"/>
    <mergeCell ref="C22:L22"/>
    <mergeCell ref="A21:A22"/>
    <mergeCell ref="B21:B22"/>
    <mergeCell ref="C28:L28"/>
    <mergeCell ref="C26:L26"/>
    <mergeCell ref="M27:P28"/>
    <mergeCell ref="A27:A28"/>
    <mergeCell ref="M21:P22"/>
    <mergeCell ref="M23:P24"/>
    <mergeCell ref="A23:A24"/>
    <mergeCell ref="B23:B24"/>
    <mergeCell ref="C23:L23"/>
    <mergeCell ref="C24:L24"/>
    <mergeCell ref="C27:L27"/>
    <mergeCell ref="A17:A18"/>
    <mergeCell ref="B17:B18"/>
    <mergeCell ref="C18:L18"/>
    <mergeCell ref="A19:A20"/>
    <mergeCell ref="B19:B20"/>
    <mergeCell ref="B29:B30"/>
    <mergeCell ref="C17:L17"/>
    <mergeCell ref="B10:B11"/>
    <mergeCell ref="C12:L12"/>
    <mergeCell ref="C19:L19"/>
    <mergeCell ref="C20:L20"/>
    <mergeCell ref="C10:L10"/>
    <mergeCell ref="C11:L11"/>
    <mergeCell ref="A16:K16"/>
    <mergeCell ref="A12:A13"/>
    <mergeCell ref="B12:B13"/>
    <mergeCell ref="A29:A30"/>
    <mergeCell ref="M10:M11"/>
    <mergeCell ref="N10:N11"/>
    <mergeCell ref="M8:M9"/>
    <mergeCell ref="N8:N9"/>
    <mergeCell ref="P14:P15"/>
    <mergeCell ref="O14:O15"/>
    <mergeCell ref="A14:A15"/>
    <mergeCell ref="B14:B15"/>
    <mergeCell ref="M14:M15"/>
    <mergeCell ref="N14:N15"/>
    <mergeCell ref="C14:L14"/>
    <mergeCell ref="C15:L15"/>
    <mergeCell ref="M12:M13"/>
    <mergeCell ref="N12:N13"/>
    <mergeCell ref="O12:O13"/>
    <mergeCell ref="O1:P2"/>
    <mergeCell ref="M6:M7"/>
    <mergeCell ref="N6:N7"/>
    <mergeCell ref="O6:O7"/>
    <mergeCell ref="P6:P7"/>
    <mergeCell ref="M1:N1"/>
    <mergeCell ref="A2:N2"/>
    <mergeCell ref="E1:J1"/>
    <mergeCell ref="A10:A11"/>
    <mergeCell ref="C6:L6"/>
    <mergeCell ref="C7:L7"/>
    <mergeCell ref="C3:L3"/>
    <mergeCell ref="C4:L4"/>
    <mergeCell ref="C5:L5"/>
    <mergeCell ref="A6:A7"/>
    <mergeCell ref="B6:B7"/>
    <mergeCell ref="A8:A9"/>
    <mergeCell ref="B8:B9"/>
    <mergeCell ref="C8:L8"/>
    <mergeCell ref="C9:L9"/>
    <mergeCell ref="O10:O11"/>
    <mergeCell ref="P10:P11"/>
    <mergeCell ref="P8:P9"/>
    <mergeCell ref="O8:O9"/>
  </mergeCells>
  <printOptions horizontalCentered="1"/>
  <pageMargins left="7.874015748031496E-2" right="0.11811023622047245" top="0.27559055118110237" bottom="0.26" header="0.19685039370078741" footer="0.14000000000000001"/>
  <pageSetup paperSize="9" orientation="landscape" horizontalDpi="4294967295" r:id="rId1"/>
  <headerFooter alignWithMargins="0"/>
</worksheet>
</file>

<file path=xl/worksheets/sheet11.xml><?xml version="1.0" encoding="utf-8"?>
<worksheet xmlns="http://schemas.openxmlformats.org/spreadsheetml/2006/main" xmlns:r="http://schemas.openxmlformats.org/officeDocument/2006/relationships">
  <sheetPr codeName="Feuil12">
    <tabColor rgb="FF00B0F0"/>
  </sheetPr>
  <dimension ref="A1:M113"/>
  <sheetViews>
    <sheetView showGridLines="0" showZeros="0" topLeftCell="A37" workbookViewId="0">
      <selection activeCell="L108" sqref="L108"/>
    </sheetView>
  </sheetViews>
  <sheetFormatPr baseColWidth="10" defaultRowHeight="12.75"/>
  <cols>
    <col min="1" max="1" width="16.28515625" style="171" customWidth="1"/>
    <col min="2" max="3" width="9.42578125" style="171" customWidth="1"/>
    <col min="4" max="4" width="5.7109375" style="171" customWidth="1"/>
    <col min="5" max="5" width="9.42578125" style="171" customWidth="1"/>
    <col min="6" max="6" width="8" style="171" customWidth="1"/>
    <col min="7" max="7" width="4.5703125" style="171" customWidth="1"/>
    <col min="8" max="8" width="1.42578125" style="171" customWidth="1"/>
    <col min="9" max="9" width="8" style="171" customWidth="1"/>
    <col min="10" max="10" width="4.5703125" style="171" customWidth="1"/>
    <col min="11" max="11" width="1.42578125" style="171" customWidth="1"/>
    <col min="12" max="12" width="8" style="171" customWidth="1"/>
    <col min="13" max="13" width="4.5703125" style="171" customWidth="1"/>
    <col min="14" max="16384" width="11.42578125" style="171"/>
  </cols>
  <sheetData>
    <row r="1" spans="1:13" ht="18.75">
      <c r="A1" s="428" t="s">
        <v>54</v>
      </c>
      <c r="B1" s="428"/>
      <c r="C1" s="428"/>
      <c r="D1" s="428"/>
      <c r="E1" s="428"/>
      <c r="F1" s="428"/>
      <c r="G1" s="428"/>
      <c r="H1" s="428"/>
      <c r="I1" s="428"/>
      <c r="J1" s="428"/>
      <c r="K1" s="428"/>
      <c r="L1" s="428"/>
      <c r="M1" s="428"/>
    </row>
    <row r="2" spans="1:13" ht="18.75">
      <c r="A2" s="428" t="s">
        <v>207</v>
      </c>
      <c r="B2" s="428"/>
      <c r="C2" s="428"/>
      <c r="D2" s="428"/>
      <c r="E2" s="428"/>
      <c r="F2" s="428"/>
      <c r="G2" s="428"/>
      <c r="H2" s="428"/>
      <c r="I2" s="428"/>
      <c r="J2" s="428"/>
      <c r="K2" s="428"/>
      <c r="L2" s="428"/>
      <c r="M2" s="428"/>
    </row>
    <row r="3" spans="1:13" ht="12.75" customHeight="1">
      <c r="A3" s="428" t="s">
        <v>55</v>
      </c>
      <c r="B3" s="428"/>
      <c r="C3" s="428"/>
      <c r="D3" s="428"/>
      <c r="E3" s="428"/>
      <c r="F3" s="428"/>
      <c r="G3" s="428"/>
      <c r="H3" s="428"/>
      <c r="I3" s="428"/>
      <c r="J3" s="428"/>
      <c r="K3" s="428"/>
      <c r="L3" s="428"/>
      <c r="M3" s="428"/>
    </row>
    <row r="4" spans="1:13" ht="14.25">
      <c r="A4" s="429" t="s">
        <v>139</v>
      </c>
      <c r="B4" s="429"/>
      <c r="C4" s="429"/>
      <c r="D4" s="429"/>
      <c r="E4" s="429"/>
      <c r="F4" s="429"/>
      <c r="G4" s="429"/>
      <c r="H4" s="429"/>
      <c r="I4" s="429"/>
      <c r="J4" s="429"/>
      <c r="K4" s="429"/>
      <c r="L4" s="429"/>
      <c r="M4" s="429"/>
    </row>
    <row r="5" spans="1:13" ht="15" customHeight="1">
      <c r="A5" s="430" t="s">
        <v>55</v>
      </c>
      <c r="B5" s="430"/>
      <c r="C5" s="430"/>
      <c r="D5" s="430"/>
      <c r="E5" s="430"/>
      <c r="F5" s="430"/>
      <c r="G5" s="430"/>
      <c r="H5" s="430"/>
      <c r="I5" s="430"/>
      <c r="J5" s="430"/>
      <c r="K5" s="430"/>
      <c r="L5" s="430"/>
      <c r="M5" s="430"/>
    </row>
    <row r="6" spans="1:13" ht="14.25">
      <c r="A6" s="173" t="s">
        <v>56</v>
      </c>
      <c r="B6" s="174"/>
      <c r="C6" s="174"/>
      <c r="D6" s="174"/>
      <c r="E6" s="174"/>
      <c r="F6" s="174"/>
      <c r="G6" s="174"/>
      <c r="H6" s="174"/>
      <c r="I6" s="174"/>
      <c r="J6" s="174"/>
      <c r="K6" s="174"/>
      <c r="L6" s="174"/>
      <c r="M6" s="174"/>
    </row>
    <row r="7" spans="1:13" ht="14.25">
      <c r="A7" s="175"/>
      <c r="B7" s="174"/>
      <c r="C7" s="174"/>
      <c r="D7" s="174"/>
      <c r="E7" s="174"/>
      <c r="F7" s="174"/>
      <c r="G7" s="174"/>
      <c r="H7" s="174"/>
      <c r="I7" s="174"/>
      <c r="J7" s="174"/>
      <c r="K7" s="174"/>
      <c r="L7" s="174"/>
      <c r="M7" s="174"/>
    </row>
    <row r="8" spans="1:13" ht="12.75" customHeight="1">
      <c r="A8" s="431" t="s">
        <v>140</v>
      </c>
      <c r="B8" s="431"/>
      <c r="C8" s="431"/>
      <c r="D8" s="432" t="str">
        <f>Inscription!$D$1</f>
        <v>Souvenir René ISSIOT</v>
      </c>
      <c r="E8" s="432"/>
      <c r="F8" s="432"/>
      <c r="G8" s="432"/>
      <c r="H8" s="432"/>
      <c r="I8" s="432"/>
      <c r="J8" s="432"/>
      <c r="K8" s="432"/>
      <c r="L8" s="432"/>
      <c r="M8" s="432"/>
    </row>
    <row r="9" spans="1:13" ht="6" customHeight="1">
      <c r="A9" s="177"/>
      <c r="B9" s="177"/>
      <c r="C9" s="177"/>
      <c r="D9" s="177"/>
      <c r="E9" s="174"/>
      <c r="F9" s="174"/>
      <c r="G9" s="174"/>
      <c r="H9" s="174"/>
      <c r="I9" s="174"/>
      <c r="J9" s="174"/>
      <c r="K9" s="174"/>
      <c r="L9" s="174"/>
      <c r="M9" s="174"/>
    </row>
    <row r="10" spans="1:13" ht="12.75" customHeight="1">
      <c r="A10" s="176" t="s">
        <v>64</v>
      </c>
      <c r="B10" s="196">
        <f>Inscription!$D$4</f>
        <v>42449</v>
      </c>
      <c r="C10" s="178"/>
      <c r="D10" s="176" t="s">
        <v>65</v>
      </c>
      <c r="E10" s="433" t="str">
        <f>Inscription!$D$2</f>
        <v>Sansac-de-Marmiesse</v>
      </c>
      <c r="F10" s="433"/>
      <c r="G10" s="433"/>
      <c r="H10" s="433"/>
      <c r="I10" s="433"/>
      <c r="J10" s="433"/>
      <c r="K10" s="197"/>
      <c r="L10" s="176" t="s">
        <v>66</v>
      </c>
      <c r="M10" s="198" t="str">
        <f>Inscription!$G$2</f>
        <v>CANTAL</v>
      </c>
    </row>
    <row r="11" spans="1:13" ht="6" customHeight="1">
      <c r="A11" s="177"/>
      <c r="B11" s="177"/>
      <c r="C11" s="177"/>
      <c r="D11" s="177"/>
      <c r="E11" s="174"/>
      <c r="F11" s="174"/>
      <c r="G11" s="174"/>
      <c r="H11" s="174"/>
      <c r="I11" s="174"/>
      <c r="J11" s="174"/>
      <c r="K11" s="174"/>
      <c r="L11" s="174"/>
      <c r="M11" s="174"/>
    </row>
    <row r="12" spans="1:13" ht="12.75" customHeight="1">
      <c r="A12" s="431" t="s">
        <v>67</v>
      </c>
      <c r="B12" s="431"/>
      <c r="C12" s="431"/>
      <c r="D12" s="432" t="str">
        <f>Inscription!$D$3</f>
        <v>V.C SANSAC ARPAJON</v>
      </c>
      <c r="E12" s="432"/>
      <c r="F12" s="432"/>
      <c r="G12" s="432"/>
      <c r="H12" s="432"/>
      <c r="I12" s="432"/>
      <c r="J12" s="432"/>
      <c r="K12" s="432"/>
      <c r="L12" s="432"/>
      <c r="M12" s="432"/>
    </row>
    <row r="13" spans="1:13" ht="6" customHeight="1">
      <c r="A13" s="177"/>
      <c r="B13" s="177"/>
      <c r="C13" s="177"/>
      <c r="D13" s="179"/>
      <c r="E13" s="174"/>
      <c r="F13" s="174"/>
      <c r="G13" s="174"/>
      <c r="H13" s="174"/>
      <c r="I13" s="174"/>
      <c r="J13" s="174"/>
      <c r="K13" s="174"/>
      <c r="L13" s="174"/>
      <c r="M13" s="174"/>
    </row>
    <row r="14" spans="1:13" ht="12.75" customHeight="1">
      <c r="A14" s="431" t="s">
        <v>141</v>
      </c>
      <c r="B14" s="431"/>
      <c r="C14" s="431"/>
      <c r="D14" s="434" t="str">
        <f>Inscription!$D$5</f>
        <v>3ème catégorie - Juniors - PCO</v>
      </c>
      <c r="E14" s="434"/>
      <c r="F14" s="434"/>
      <c r="G14" s="434"/>
      <c r="H14" s="434"/>
      <c r="I14" s="434"/>
      <c r="J14" s="434"/>
      <c r="K14" s="434"/>
      <c r="L14" s="180"/>
      <c r="M14" s="180"/>
    </row>
    <row r="15" spans="1:13" ht="6" customHeight="1">
      <c r="A15" s="181"/>
    </row>
    <row r="16" spans="1:13">
      <c r="B16" s="435" t="s">
        <v>142</v>
      </c>
      <c r="C16" s="435"/>
      <c r="D16" s="199" t="e">
        <f>Inscription!#REF!</f>
        <v>#REF!</v>
      </c>
      <c r="E16" s="435" t="s">
        <v>143</v>
      </c>
      <c r="F16" s="435"/>
      <c r="G16" s="199" t="e">
        <f>Inscription!#REF!</f>
        <v>#REF!</v>
      </c>
      <c r="H16" s="183"/>
      <c r="I16" s="435" t="s">
        <v>144</v>
      </c>
      <c r="J16" s="435"/>
      <c r="K16" s="182"/>
      <c r="L16" s="199">
        <f>CLASSEMENT!$I$2</f>
        <v>0</v>
      </c>
    </row>
    <row r="17" spans="1:13" ht="6" customHeight="1">
      <c r="A17" s="184"/>
    </row>
    <row r="18" spans="1:13">
      <c r="B18" s="436" t="s">
        <v>68</v>
      </c>
      <c r="C18" s="436"/>
      <c r="D18" s="436"/>
      <c r="E18" s="437">
        <f>'FEUILLE RESULTATS'!$M$8</f>
        <v>76.5</v>
      </c>
      <c r="F18" s="437"/>
      <c r="G18" s="436" t="s">
        <v>69</v>
      </c>
      <c r="H18" s="436"/>
      <c r="I18" s="436"/>
      <c r="J18" s="438" t="str">
        <f>'FEUILLE RESULTATS'!$N$10</f>
        <v>1h57'10</v>
      </c>
      <c r="K18" s="438"/>
      <c r="L18" s="438"/>
    </row>
    <row r="19" spans="1:13">
      <c r="A19" s="200"/>
      <c r="B19" s="201"/>
      <c r="C19" s="201"/>
      <c r="D19" s="201"/>
      <c r="E19" s="202"/>
      <c r="F19" s="202"/>
      <c r="G19" s="201"/>
      <c r="H19" s="201"/>
      <c r="I19" s="201"/>
      <c r="J19" s="203"/>
      <c r="K19" s="203"/>
      <c r="L19" s="203"/>
    </row>
    <row r="20" spans="1:13">
      <c r="A20" s="200" t="s">
        <v>188</v>
      </c>
      <c r="B20" s="201"/>
      <c r="C20" s="201"/>
      <c r="D20" s="201"/>
      <c r="E20" s="202"/>
      <c r="F20" s="188" t="s">
        <v>160</v>
      </c>
      <c r="G20" s="204"/>
      <c r="H20" s="174"/>
      <c r="I20" s="188" t="s">
        <v>161</v>
      </c>
      <c r="J20" s="204"/>
      <c r="K20" s="203"/>
      <c r="L20" s="203"/>
    </row>
    <row r="21" spans="1:13">
      <c r="A21" s="200"/>
      <c r="B21" s="200" t="s">
        <v>189</v>
      </c>
      <c r="C21" s="201"/>
      <c r="D21" s="198">
        <f>Inscription!C6</f>
        <v>0</v>
      </c>
      <c r="E21" s="171" t="s">
        <v>190</v>
      </c>
      <c r="F21" s="188"/>
      <c r="G21" s="191"/>
      <c r="H21" s="189"/>
      <c r="I21" s="190"/>
      <c r="J21" s="191"/>
      <c r="K21" s="203"/>
      <c r="L21" s="203"/>
    </row>
    <row r="22" spans="1:13" ht="6" customHeight="1">
      <c r="A22" s="200"/>
      <c r="B22" s="201"/>
      <c r="C22" s="201"/>
      <c r="D22" s="201"/>
      <c r="E22" s="202"/>
      <c r="F22" s="188"/>
      <c r="G22" s="191"/>
      <c r="H22" s="189"/>
      <c r="I22" s="190"/>
      <c r="J22" s="191"/>
      <c r="K22" s="203"/>
      <c r="L22" s="203"/>
    </row>
    <row r="23" spans="1:13">
      <c r="A23" s="200" t="s">
        <v>191</v>
      </c>
      <c r="B23" s="201"/>
      <c r="C23" s="201"/>
      <c r="D23" s="201"/>
      <c r="E23" s="202"/>
      <c r="F23" s="188" t="s">
        <v>160</v>
      </c>
      <c r="G23" s="204"/>
      <c r="H23" s="174"/>
      <c r="I23" s="188" t="s">
        <v>161</v>
      </c>
      <c r="J23" s="204"/>
      <c r="K23" s="203"/>
      <c r="L23" s="203"/>
    </row>
    <row r="24" spans="1:13">
      <c r="A24" s="184"/>
    </row>
    <row r="25" spans="1:13" ht="15" customHeight="1">
      <c r="A25" s="185" t="s">
        <v>145</v>
      </c>
      <c r="B25" s="172"/>
      <c r="C25" s="172"/>
      <c r="D25" s="172"/>
      <c r="E25" s="172"/>
      <c r="F25" s="172"/>
      <c r="G25" s="172"/>
      <c r="H25" s="172"/>
      <c r="I25" s="172"/>
      <c r="J25" s="172"/>
      <c r="K25" s="172"/>
      <c r="L25" s="172"/>
      <c r="M25" s="172"/>
    </row>
    <row r="26" spans="1:13" ht="15" customHeight="1">
      <c r="A26" s="186"/>
      <c r="B26" s="439" t="s">
        <v>146</v>
      </c>
      <c r="C26" s="440"/>
      <c r="D26" s="440"/>
      <c r="E26" s="441"/>
      <c r="F26" s="439" t="s">
        <v>147</v>
      </c>
      <c r="G26" s="440"/>
      <c r="H26" s="440"/>
      <c r="I26" s="440"/>
      <c r="J26" s="440"/>
      <c r="K26" s="441"/>
      <c r="L26" s="439" t="s">
        <v>148</v>
      </c>
      <c r="M26" s="441"/>
    </row>
    <row r="27" spans="1:13" ht="15" customHeight="1">
      <c r="A27" s="186" t="s">
        <v>149</v>
      </c>
      <c r="B27" s="442">
        <f>'ETAT RESULT'!$D24</f>
        <v>0</v>
      </c>
      <c r="C27" s="443"/>
      <c r="D27" s="443"/>
      <c r="E27" s="444"/>
      <c r="F27" s="442">
        <f>'ETAT RESULT'!$F24</f>
        <v>0</v>
      </c>
      <c r="G27" s="443"/>
      <c r="H27" s="443"/>
      <c r="I27" s="443"/>
      <c r="J27" s="443"/>
      <c r="K27" s="444"/>
      <c r="L27" s="442">
        <f>'ETAT RESULT'!$H24</f>
        <v>0</v>
      </c>
      <c r="M27" s="444"/>
    </row>
    <row r="28" spans="1:13" ht="15" customHeight="1">
      <c r="A28" s="186" t="s">
        <v>150</v>
      </c>
      <c r="B28" s="442">
        <f>'ETAT RESULT'!$D25</f>
        <v>0</v>
      </c>
      <c r="C28" s="443"/>
      <c r="D28" s="443"/>
      <c r="E28" s="444"/>
      <c r="F28" s="442">
        <f>'ETAT RESULT'!$F25</f>
        <v>0</v>
      </c>
      <c r="G28" s="443"/>
      <c r="H28" s="443"/>
      <c r="I28" s="443"/>
      <c r="J28" s="443"/>
      <c r="K28" s="444"/>
      <c r="L28" s="442">
        <f>'ETAT RESULT'!$H25</f>
        <v>0</v>
      </c>
      <c r="M28" s="444"/>
    </row>
    <row r="29" spans="1:13" ht="15" customHeight="1">
      <c r="A29" s="186" t="s">
        <v>151</v>
      </c>
      <c r="B29" s="442">
        <f>'ETAT RESULT'!$D26</f>
        <v>0</v>
      </c>
      <c r="C29" s="443"/>
      <c r="D29" s="443"/>
      <c r="E29" s="444"/>
      <c r="F29" s="442">
        <f>'ETAT RESULT'!$F26</f>
        <v>0</v>
      </c>
      <c r="G29" s="443"/>
      <c r="H29" s="443"/>
      <c r="I29" s="443"/>
      <c r="J29" s="443"/>
      <c r="K29" s="444"/>
      <c r="L29" s="442">
        <f>'ETAT RESULT'!$H26</f>
        <v>0</v>
      </c>
      <c r="M29" s="444"/>
    </row>
    <row r="30" spans="1:13" ht="15" customHeight="1">
      <c r="A30" s="186" t="s">
        <v>82</v>
      </c>
      <c r="B30" s="442">
        <f>'ETAT RESULT'!$D30</f>
        <v>0</v>
      </c>
      <c r="C30" s="443"/>
      <c r="D30" s="443"/>
      <c r="E30" s="444"/>
      <c r="F30" s="442">
        <f>'ETAT RESULT'!$F30</f>
        <v>0</v>
      </c>
      <c r="G30" s="443"/>
      <c r="H30" s="443"/>
      <c r="I30" s="443"/>
      <c r="J30" s="443"/>
      <c r="K30" s="444"/>
      <c r="L30" s="442">
        <f>'ETAT RESULT'!$H30</f>
        <v>0</v>
      </c>
      <c r="M30" s="444"/>
    </row>
    <row r="31" spans="1:13" ht="15" customHeight="1">
      <c r="A31" s="186" t="s">
        <v>152</v>
      </c>
      <c r="B31" s="442">
        <f>'ETAT RESULT'!$D29</f>
        <v>0</v>
      </c>
      <c r="C31" s="443"/>
      <c r="D31" s="443"/>
      <c r="E31" s="444"/>
      <c r="F31" s="442">
        <f>'ETAT RESULT'!$F29</f>
        <v>0</v>
      </c>
      <c r="G31" s="443"/>
      <c r="H31" s="443"/>
      <c r="I31" s="443"/>
      <c r="J31" s="443"/>
      <c r="K31" s="444"/>
      <c r="L31" s="442">
        <f>'ETAT RESULT'!$H29</f>
        <v>0</v>
      </c>
      <c r="M31" s="444"/>
    </row>
    <row r="32" spans="1:13" ht="15" customHeight="1">
      <c r="A32" s="186" t="s">
        <v>153</v>
      </c>
      <c r="B32" s="442"/>
      <c r="C32" s="443"/>
      <c r="D32" s="443"/>
      <c r="E32" s="444"/>
      <c r="F32" s="442"/>
      <c r="G32" s="443"/>
      <c r="H32" s="443"/>
      <c r="I32" s="443"/>
      <c r="J32" s="443"/>
      <c r="K32" s="444"/>
      <c r="L32" s="442"/>
      <c r="M32" s="444"/>
    </row>
    <row r="33" spans="1:13" ht="15" customHeight="1">
      <c r="A33" s="186" t="s">
        <v>84</v>
      </c>
      <c r="B33" s="442" t="e">
        <f>'ETAT RESULT'!#REF!</f>
        <v>#REF!</v>
      </c>
      <c r="C33" s="443"/>
      <c r="D33" s="443"/>
      <c r="E33" s="444"/>
      <c r="F33" s="442" t="e">
        <f>'ETAT RESULT'!#REF!</f>
        <v>#REF!</v>
      </c>
      <c r="G33" s="443"/>
      <c r="H33" s="443"/>
      <c r="I33" s="443"/>
      <c r="J33" s="443"/>
      <c r="K33" s="444"/>
      <c r="L33" s="442" t="e">
        <f>'ETAT RESULT'!#REF!</f>
        <v>#REF!</v>
      </c>
      <c r="M33" s="444"/>
    </row>
    <row r="34" spans="1:13" ht="6" customHeight="1">
      <c r="A34" s="447"/>
      <c r="B34" s="447"/>
      <c r="C34" s="447"/>
      <c r="D34" s="447"/>
      <c r="E34" s="447"/>
      <c r="F34" s="447"/>
      <c r="G34" s="447"/>
      <c r="H34" s="447"/>
      <c r="I34" s="447"/>
      <c r="J34" s="447"/>
      <c r="K34" s="447"/>
      <c r="L34" s="447"/>
      <c r="M34" s="447"/>
    </row>
    <row r="35" spans="1:13" ht="15" customHeight="1">
      <c r="A35" s="205" t="s">
        <v>192</v>
      </c>
      <c r="B35" s="172"/>
      <c r="C35" s="172"/>
      <c r="D35" s="172"/>
      <c r="E35" s="172"/>
      <c r="F35" s="188" t="s">
        <v>160</v>
      </c>
      <c r="G35" s="204"/>
      <c r="H35" s="174"/>
      <c r="I35" s="188" t="s">
        <v>161</v>
      </c>
      <c r="J35" s="204"/>
      <c r="K35" s="172"/>
      <c r="L35" s="172"/>
      <c r="M35" s="172"/>
    </row>
    <row r="36" spans="1:13" ht="15" customHeight="1">
      <c r="A36" s="430"/>
      <c r="B36" s="430"/>
      <c r="C36" s="430"/>
      <c r="D36" s="430"/>
      <c r="E36" s="430"/>
      <c r="F36" s="430"/>
      <c r="G36" s="430"/>
      <c r="H36" s="430"/>
      <c r="I36" s="430"/>
      <c r="J36" s="430"/>
      <c r="K36" s="430"/>
      <c r="L36" s="430"/>
      <c r="M36" s="430"/>
    </row>
    <row r="37" spans="1:13" ht="15" customHeight="1">
      <c r="A37" s="173" t="s">
        <v>57</v>
      </c>
      <c r="B37" s="174"/>
      <c r="C37" s="174"/>
      <c r="D37" s="174"/>
      <c r="E37" s="174"/>
      <c r="F37" s="174"/>
      <c r="G37" s="174"/>
      <c r="H37" s="174"/>
      <c r="J37" s="187" t="s">
        <v>154</v>
      </c>
      <c r="K37" s="174"/>
      <c r="L37" s="174"/>
      <c r="M37" s="174"/>
    </row>
    <row r="38" spans="1:13" ht="15" customHeight="1">
      <c r="A38" s="174" t="s">
        <v>193</v>
      </c>
      <c r="B38" s="174"/>
      <c r="C38" s="174"/>
      <c r="D38" s="174"/>
      <c r="E38" s="174"/>
      <c r="F38" s="188" t="s">
        <v>160</v>
      </c>
      <c r="G38" s="204"/>
      <c r="H38" s="174"/>
      <c r="I38" s="188" t="s">
        <v>161</v>
      </c>
      <c r="J38" s="204"/>
      <c r="K38" s="174"/>
      <c r="L38" s="174"/>
      <c r="M38" s="174"/>
    </row>
    <row r="39" spans="1:13" ht="6" customHeight="1">
      <c r="A39" s="173"/>
      <c r="B39" s="174"/>
      <c r="C39" s="174"/>
      <c r="D39" s="174"/>
      <c r="E39" s="174"/>
      <c r="F39" s="174"/>
      <c r="G39" s="174"/>
      <c r="H39" s="174"/>
      <c r="J39" s="187"/>
      <c r="K39" s="174"/>
      <c r="L39" s="174"/>
      <c r="M39" s="174"/>
    </row>
    <row r="40" spans="1:13" ht="15" customHeight="1">
      <c r="A40" s="174" t="s">
        <v>155</v>
      </c>
      <c r="B40" s="174"/>
      <c r="C40" s="174"/>
      <c r="D40" s="174"/>
      <c r="E40" s="174"/>
      <c r="F40" s="188" t="s">
        <v>156</v>
      </c>
      <c r="G40" s="204"/>
      <c r="H40" s="174"/>
      <c r="I40" s="188" t="s">
        <v>157</v>
      </c>
      <c r="J40" s="204"/>
      <c r="K40" s="174"/>
      <c r="L40" s="188" t="s">
        <v>158</v>
      </c>
      <c r="M40" s="204"/>
    </row>
    <row r="41" spans="1:13" s="189" customFormat="1" ht="6" customHeight="1">
      <c r="B41" s="190"/>
      <c r="C41" s="190"/>
      <c r="D41" s="191"/>
      <c r="E41" s="190"/>
      <c r="F41" s="190"/>
      <c r="G41" s="191"/>
      <c r="H41" s="174"/>
      <c r="I41" s="190"/>
      <c r="J41" s="190"/>
      <c r="K41" s="174"/>
      <c r="L41" s="191"/>
      <c r="M41" s="190"/>
    </row>
    <row r="42" spans="1:13" ht="15" customHeight="1">
      <c r="A42" s="174" t="s">
        <v>159</v>
      </c>
      <c r="F42" s="188" t="s">
        <v>160</v>
      </c>
      <c r="G42" s="204"/>
      <c r="H42" s="174"/>
      <c r="I42" s="188" t="s">
        <v>161</v>
      </c>
      <c r="J42" s="204"/>
      <c r="K42" s="174"/>
      <c r="L42" s="188"/>
      <c r="M42" s="188"/>
    </row>
    <row r="43" spans="1:13" ht="6" customHeight="1">
      <c r="B43" s="174"/>
      <c r="C43" s="174"/>
      <c r="F43" s="188"/>
      <c r="G43" s="188"/>
      <c r="H43" s="174"/>
      <c r="I43" s="188"/>
      <c r="J43" s="188"/>
      <c r="K43" s="174"/>
      <c r="L43" s="188"/>
      <c r="M43" s="188"/>
    </row>
    <row r="44" spans="1:13" ht="14.25">
      <c r="A44" s="192" t="s">
        <v>162</v>
      </c>
      <c r="B44" s="174"/>
      <c r="F44" s="188"/>
      <c r="G44" s="188"/>
      <c r="H44" s="174"/>
      <c r="I44" s="188"/>
      <c r="J44" s="188"/>
      <c r="K44" s="174"/>
      <c r="L44" s="188"/>
      <c r="M44" s="188"/>
    </row>
    <row r="45" spans="1:13" ht="15" customHeight="1">
      <c r="A45" s="174" t="s">
        <v>163</v>
      </c>
      <c r="B45" s="174"/>
      <c r="C45" s="174"/>
      <c r="D45" s="174"/>
      <c r="E45" s="174"/>
      <c r="F45" s="188" t="s">
        <v>160</v>
      </c>
      <c r="G45" s="204"/>
      <c r="H45" s="174"/>
      <c r="I45" s="188" t="s">
        <v>161</v>
      </c>
      <c r="J45" s="204"/>
      <c r="K45" s="174"/>
      <c r="L45" s="188"/>
      <c r="M45" s="188"/>
    </row>
    <row r="46" spans="1:13" ht="6" customHeight="1">
      <c r="A46" s="174"/>
      <c r="B46" s="174"/>
      <c r="C46" s="174"/>
      <c r="D46" s="174"/>
      <c r="E46" s="174"/>
      <c r="F46" s="188"/>
      <c r="G46" s="188"/>
      <c r="H46" s="174"/>
      <c r="I46" s="188"/>
      <c r="J46" s="188"/>
      <c r="K46" s="174"/>
      <c r="L46" s="188"/>
      <c r="M46" s="188"/>
    </row>
    <row r="47" spans="1:13" ht="15" customHeight="1">
      <c r="A47" s="174" t="s">
        <v>194</v>
      </c>
      <c r="B47" s="174"/>
      <c r="C47" s="174"/>
      <c r="D47" s="174"/>
      <c r="E47" s="174"/>
      <c r="F47" s="188" t="s">
        <v>160</v>
      </c>
      <c r="G47" s="204"/>
      <c r="H47" s="174"/>
      <c r="I47" s="188" t="s">
        <v>161</v>
      </c>
      <c r="J47" s="204"/>
      <c r="K47" s="189"/>
      <c r="L47" s="188"/>
      <c r="M47" s="188"/>
    </row>
    <row r="48" spans="1:13" ht="6" customHeight="1">
      <c r="A48" s="173"/>
      <c r="B48" s="174"/>
      <c r="C48" s="174"/>
      <c r="D48" s="174"/>
      <c r="E48" s="174"/>
      <c r="F48" s="188"/>
      <c r="G48" s="188"/>
      <c r="H48" s="174"/>
      <c r="I48" s="188"/>
      <c r="J48" s="188"/>
      <c r="K48" s="174"/>
      <c r="L48" s="188"/>
      <c r="M48" s="188"/>
    </row>
    <row r="49" spans="1:13" ht="15" customHeight="1">
      <c r="A49" s="174" t="s">
        <v>164</v>
      </c>
      <c r="B49" s="174"/>
      <c r="C49" s="174"/>
      <c r="D49" s="174"/>
      <c r="E49" s="174"/>
      <c r="F49" s="188" t="s">
        <v>160</v>
      </c>
      <c r="G49" s="204"/>
      <c r="H49" s="174"/>
      <c r="I49" s="188" t="s">
        <v>161</v>
      </c>
      <c r="J49" s="204"/>
      <c r="K49" s="174"/>
      <c r="L49" s="188"/>
      <c r="M49" s="188"/>
    </row>
    <row r="50" spans="1:13" ht="6" customHeight="1">
      <c r="A50" s="173"/>
      <c r="B50" s="174"/>
      <c r="C50" s="174"/>
      <c r="D50" s="174"/>
      <c r="E50" s="174"/>
      <c r="F50" s="188"/>
      <c r="G50" s="188"/>
      <c r="H50" s="174"/>
      <c r="I50" s="188"/>
      <c r="J50" s="188"/>
      <c r="K50" s="174"/>
      <c r="L50" s="188"/>
      <c r="M50" s="188"/>
    </row>
    <row r="51" spans="1:13" ht="15" customHeight="1">
      <c r="A51" s="174" t="s">
        <v>195</v>
      </c>
      <c r="B51" s="174"/>
      <c r="C51" s="174"/>
      <c r="D51" s="174"/>
      <c r="E51" s="174"/>
      <c r="F51" s="188" t="s">
        <v>160</v>
      </c>
      <c r="G51" s="204"/>
      <c r="H51" s="174"/>
      <c r="I51" s="188" t="s">
        <v>161</v>
      </c>
      <c r="J51" s="204"/>
      <c r="K51" s="174"/>
      <c r="L51" s="188"/>
      <c r="M51" s="188"/>
    </row>
    <row r="52" spans="1:13" ht="6" customHeight="1">
      <c r="A52" s="174"/>
      <c r="B52" s="174"/>
      <c r="C52" s="174"/>
      <c r="D52" s="174"/>
      <c r="E52" s="174"/>
      <c r="F52" s="188"/>
      <c r="G52" s="188"/>
      <c r="H52" s="174"/>
      <c r="I52" s="188"/>
      <c r="J52" s="188"/>
      <c r="K52" s="174"/>
      <c r="L52" s="188"/>
      <c r="M52" s="188"/>
    </row>
    <row r="53" spans="1:13" ht="15" customHeight="1">
      <c r="A53" s="174" t="s">
        <v>165</v>
      </c>
      <c r="B53" s="174"/>
      <c r="C53" s="174"/>
      <c r="D53" s="174"/>
      <c r="E53" s="174"/>
      <c r="F53" s="188" t="s">
        <v>160</v>
      </c>
      <c r="G53" s="204"/>
      <c r="H53" s="174"/>
      <c r="I53" s="188" t="s">
        <v>161</v>
      </c>
      <c r="J53" s="204"/>
      <c r="K53" s="174"/>
      <c r="L53" s="188"/>
      <c r="M53" s="188"/>
    </row>
    <row r="54" spans="1:13" ht="6" customHeight="1">
      <c r="A54" s="174"/>
      <c r="B54" s="174"/>
      <c r="C54" s="174"/>
      <c r="D54" s="174"/>
      <c r="E54" s="174"/>
      <c r="F54" s="188"/>
      <c r="G54" s="188"/>
      <c r="H54" s="174"/>
      <c r="I54" s="188"/>
      <c r="J54" s="188"/>
      <c r="K54" s="174"/>
      <c r="L54" s="188"/>
      <c r="M54" s="188"/>
    </row>
    <row r="55" spans="1:13" ht="15" customHeight="1">
      <c r="A55" s="174" t="s">
        <v>196</v>
      </c>
      <c r="B55" s="174"/>
      <c r="C55" s="174"/>
      <c r="D55" s="174"/>
      <c r="E55" s="174"/>
      <c r="F55" s="188" t="s">
        <v>160</v>
      </c>
      <c r="G55" s="204"/>
      <c r="H55" s="174"/>
      <c r="I55" s="188" t="s">
        <v>161</v>
      </c>
      <c r="J55" s="204"/>
      <c r="K55" s="174"/>
      <c r="L55" s="188"/>
      <c r="M55" s="188"/>
    </row>
    <row r="56" spans="1:13" ht="6" customHeight="1">
      <c r="A56" s="174"/>
      <c r="B56" s="174"/>
      <c r="C56" s="174"/>
      <c r="D56" s="174"/>
      <c r="E56" s="174"/>
      <c r="F56" s="188"/>
      <c r="G56" s="188"/>
      <c r="H56" s="174"/>
      <c r="I56" s="188"/>
      <c r="J56" s="188"/>
      <c r="K56" s="174"/>
      <c r="L56" s="188"/>
      <c r="M56" s="188"/>
    </row>
    <row r="57" spans="1:13" ht="15" customHeight="1">
      <c r="A57" s="174" t="s">
        <v>166</v>
      </c>
      <c r="B57" s="174"/>
      <c r="C57" s="174"/>
      <c r="D57" s="174"/>
      <c r="E57" s="174"/>
      <c r="F57" s="188" t="s">
        <v>160</v>
      </c>
      <c r="G57" s="204"/>
      <c r="H57" s="174"/>
      <c r="I57" s="188" t="s">
        <v>161</v>
      </c>
      <c r="J57" s="204"/>
      <c r="K57" s="174"/>
      <c r="L57" s="188"/>
      <c r="M57" s="188"/>
    </row>
    <row r="58" spans="1:13" ht="6" customHeight="1">
      <c r="A58" s="174"/>
      <c r="B58" s="174"/>
      <c r="C58" s="174"/>
      <c r="D58" s="174"/>
      <c r="E58" s="174"/>
      <c r="F58" s="188"/>
      <c r="G58" s="191"/>
      <c r="H58" s="189"/>
      <c r="I58" s="190"/>
      <c r="J58" s="191"/>
      <c r="K58" s="174"/>
      <c r="L58" s="188"/>
      <c r="M58" s="188"/>
    </row>
    <row r="59" spans="1:13" ht="15" customHeight="1">
      <c r="A59" s="174" t="s">
        <v>167</v>
      </c>
      <c r="B59" s="174"/>
      <c r="C59" s="174"/>
      <c r="D59" s="174"/>
      <c r="E59" s="174"/>
      <c r="F59" s="188" t="s">
        <v>160</v>
      </c>
      <c r="G59" s="204"/>
      <c r="H59" s="174"/>
      <c r="I59" s="188" t="s">
        <v>161</v>
      </c>
      <c r="J59" s="204"/>
      <c r="K59" s="174"/>
      <c r="L59" s="188"/>
      <c r="M59" s="188"/>
    </row>
    <row r="60" spans="1:13" ht="6" customHeight="1">
      <c r="A60" s="174"/>
      <c r="B60" s="174"/>
      <c r="C60" s="174"/>
      <c r="D60" s="174"/>
      <c r="E60" s="174"/>
      <c r="F60" s="188"/>
      <c r="G60" s="188"/>
      <c r="H60" s="174"/>
      <c r="I60" s="188"/>
      <c r="J60" s="188"/>
      <c r="K60" s="174"/>
      <c r="L60" s="188"/>
      <c r="M60" s="188"/>
    </row>
    <row r="61" spans="1:13" ht="15" customHeight="1">
      <c r="A61" s="174" t="s">
        <v>168</v>
      </c>
      <c r="B61" s="174"/>
      <c r="C61" s="174"/>
      <c r="D61" s="174"/>
      <c r="E61" s="174"/>
      <c r="F61" s="188" t="s">
        <v>160</v>
      </c>
      <c r="G61" s="204"/>
      <c r="H61" s="174"/>
      <c r="I61" s="188" t="s">
        <v>161</v>
      </c>
      <c r="J61" s="204"/>
      <c r="K61" s="174"/>
      <c r="L61" s="188"/>
      <c r="M61" s="188"/>
    </row>
    <row r="62" spans="1:13" ht="6" customHeight="1">
      <c r="A62" s="174"/>
      <c r="B62" s="174"/>
      <c r="C62" s="174"/>
      <c r="D62" s="174"/>
      <c r="E62" s="174"/>
      <c r="F62" s="188"/>
      <c r="G62" s="188"/>
      <c r="H62" s="174"/>
      <c r="I62" s="188"/>
      <c r="J62" s="188"/>
      <c r="K62" s="174"/>
      <c r="L62" s="188"/>
      <c r="M62" s="188"/>
    </row>
    <row r="63" spans="1:13" ht="15" customHeight="1">
      <c r="A63" s="174" t="s">
        <v>169</v>
      </c>
      <c r="B63" s="174"/>
      <c r="C63" s="174"/>
      <c r="D63" s="174"/>
      <c r="E63" s="174"/>
      <c r="F63" s="188" t="s">
        <v>160</v>
      </c>
      <c r="G63" s="204"/>
      <c r="H63" s="174"/>
      <c r="I63" s="188" t="s">
        <v>161</v>
      </c>
      <c r="J63" s="204"/>
      <c r="K63" s="174"/>
      <c r="L63" s="188"/>
      <c r="M63" s="188"/>
    </row>
    <row r="64" spans="1:13" ht="6" customHeight="1">
      <c r="A64" s="174"/>
      <c r="B64" s="174"/>
      <c r="C64" s="174"/>
      <c r="D64" s="174"/>
      <c r="E64" s="174"/>
      <c r="F64" s="188"/>
      <c r="G64" s="188"/>
      <c r="H64" s="174"/>
      <c r="I64" s="188"/>
      <c r="J64" s="188"/>
      <c r="K64" s="174"/>
      <c r="L64" s="188"/>
      <c r="M64" s="188"/>
    </row>
    <row r="65" spans="1:13" ht="15" customHeight="1">
      <c r="A65" s="174" t="s">
        <v>170</v>
      </c>
      <c r="B65" s="174"/>
      <c r="C65" s="174"/>
      <c r="D65" s="174"/>
      <c r="E65" s="174"/>
      <c r="F65" s="188" t="s">
        <v>160</v>
      </c>
      <c r="G65" s="204"/>
      <c r="H65" s="174"/>
      <c r="I65" s="188" t="s">
        <v>161</v>
      </c>
      <c r="J65" s="204"/>
      <c r="K65" s="174"/>
      <c r="L65" s="188"/>
      <c r="M65" s="188"/>
    </row>
    <row r="66" spans="1:13" ht="6" customHeight="1">
      <c r="A66" s="174"/>
      <c r="B66" s="174"/>
      <c r="C66" s="174"/>
      <c r="D66" s="174"/>
      <c r="E66" s="174"/>
      <c r="F66" s="188"/>
      <c r="G66" s="188"/>
      <c r="H66" s="174"/>
      <c r="I66" s="188"/>
      <c r="J66" s="188"/>
      <c r="K66" s="174"/>
      <c r="L66" s="188"/>
      <c r="M66" s="188"/>
    </row>
    <row r="67" spans="1:13" ht="15" customHeight="1">
      <c r="A67" s="174" t="s">
        <v>171</v>
      </c>
      <c r="B67" s="174"/>
      <c r="C67" s="174"/>
      <c r="D67" s="174"/>
      <c r="E67" s="174"/>
      <c r="F67" s="188" t="s">
        <v>172</v>
      </c>
      <c r="G67" s="204"/>
      <c r="H67" s="174"/>
      <c r="I67" s="188">
        <v>1</v>
      </c>
      <c r="J67" s="204"/>
      <c r="K67" s="174"/>
      <c r="L67" s="188">
        <v>2</v>
      </c>
      <c r="M67" s="204"/>
    </row>
    <row r="68" spans="1:13" ht="6" customHeight="1">
      <c r="A68" s="174"/>
      <c r="B68" s="174"/>
      <c r="C68" s="174"/>
      <c r="D68" s="174"/>
      <c r="E68" s="174"/>
      <c r="F68" s="188"/>
      <c r="G68" s="188"/>
      <c r="H68" s="174"/>
      <c r="I68" s="188"/>
      <c r="J68" s="188"/>
      <c r="K68" s="174"/>
      <c r="L68" s="188"/>
      <c r="M68" s="188"/>
    </row>
    <row r="69" spans="1:13" ht="15" customHeight="1">
      <c r="A69" s="174" t="s">
        <v>173</v>
      </c>
      <c r="B69" s="174"/>
      <c r="C69" s="174"/>
      <c r="D69" s="174"/>
      <c r="E69" s="174"/>
      <c r="F69" s="188" t="s">
        <v>160</v>
      </c>
      <c r="G69" s="204"/>
      <c r="H69" s="174"/>
      <c r="I69" s="188" t="s">
        <v>161</v>
      </c>
      <c r="J69" s="204"/>
      <c r="K69" s="174"/>
      <c r="L69" s="188"/>
      <c r="M69" s="188"/>
    </row>
    <row r="70" spans="1:13" ht="6" customHeight="1">
      <c r="A70" s="174"/>
      <c r="B70" s="174"/>
      <c r="C70" s="174"/>
      <c r="D70" s="174"/>
      <c r="E70" s="174"/>
      <c r="F70" s="188"/>
      <c r="G70" s="191"/>
      <c r="H70" s="189"/>
      <c r="I70" s="190"/>
      <c r="J70" s="191"/>
      <c r="K70" s="174"/>
      <c r="L70" s="188"/>
      <c r="M70" s="188"/>
    </row>
    <row r="71" spans="1:13" ht="15" customHeight="1">
      <c r="A71" s="193" t="s">
        <v>174</v>
      </c>
      <c r="B71" s="174"/>
      <c r="C71" s="174"/>
      <c r="D71" s="174"/>
      <c r="E71" s="174"/>
      <c r="F71" s="188" t="s">
        <v>156</v>
      </c>
      <c r="G71" s="204"/>
      <c r="H71" s="174"/>
      <c r="I71" s="188" t="s">
        <v>157</v>
      </c>
      <c r="J71" s="204"/>
      <c r="K71" s="174"/>
      <c r="L71" s="188" t="s">
        <v>158</v>
      </c>
      <c r="M71" s="204"/>
    </row>
    <row r="72" spans="1:13" ht="6" customHeight="1">
      <c r="A72" s="174"/>
      <c r="B72" s="174"/>
      <c r="C72" s="174"/>
      <c r="D72" s="174"/>
      <c r="E72" s="174"/>
      <c r="F72" s="174"/>
      <c r="G72" s="174"/>
      <c r="H72" s="174"/>
      <c r="I72" s="174"/>
      <c r="J72" s="174"/>
      <c r="K72" s="174"/>
      <c r="L72" s="174"/>
      <c r="M72" s="174"/>
    </row>
    <row r="73" spans="1:13" ht="15" customHeight="1">
      <c r="A73" s="174" t="s">
        <v>175</v>
      </c>
      <c r="B73" s="174"/>
      <c r="C73" s="174"/>
      <c r="D73" s="174"/>
      <c r="E73" s="174"/>
      <c r="F73" s="188" t="s">
        <v>156</v>
      </c>
      <c r="G73" s="204"/>
      <c r="H73" s="174"/>
      <c r="I73" s="188" t="s">
        <v>157</v>
      </c>
      <c r="J73" s="204"/>
      <c r="K73" s="174"/>
      <c r="L73" s="188" t="s">
        <v>158</v>
      </c>
      <c r="M73" s="204"/>
    </row>
    <row r="74" spans="1:13" ht="6" customHeight="1">
      <c r="A74" s="174"/>
      <c r="B74" s="174"/>
      <c r="C74" s="174"/>
      <c r="D74" s="174"/>
      <c r="E74" s="174"/>
      <c r="F74" s="188"/>
      <c r="G74" s="191"/>
      <c r="H74" s="189"/>
      <c r="I74" s="190"/>
      <c r="J74" s="191"/>
      <c r="K74" s="189"/>
      <c r="L74" s="190"/>
      <c r="M74" s="191"/>
    </row>
    <row r="75" spans="1:13" ht="15" customHeight="1">
      <c r="A75" s="174" t="s">
        <v>176</v>
      </c>
      <c r="B75" s="174"/>
      <c r="C75" s="174"/>
      <c r="D75" s="174"/>
      <c r="E75" s="174"/>
      <c r="F75" s="188" t="s">
        <v>156</v>
      </c>
      <c r="G75" s="204"/>
      <c r="H75" s="174"/>
      <c r="I75" s="188" t="s">
        <v>157</v>
      </c>
      <c r="J75" s="204"/>
      <c r="K75" s="174"/>
      <c r="L75" s="188" t="s">
        <v>158</v>
      </c>
      <c r="M75" s="204"/>
    </row>
    <row r="76" spans="1:13" ht="6" customHeight="1">
      <c r="A76" s="174"/>
      <c r="B76" s="174"/>
      <c r="C76" s="174"/>
      <c r="D76" s="174"/>
      <c r="E76" s="174"/>
      <c r="F76" s="174"/>
      <c r="G76" s="174"/>
      <c r="H76" s="174"/>
      <c r="I76" s="174"/>
      <c r="J76" s="174"/>
      <c r="K76" s="174"/>
      <c r="L76" s="174"/>
      <c r="M76" s="174"/>
    </row>
    <row r="77" spans="1:13" ht="15" customHeight="1">
      <c r="A77" s="192" t="s">
        <v>177</v>
      </c>
      <c r="B77" s="174"/>
      <c r="C77" s="174"/>
      <c r="D77" s="174"/>
      <c r="E77" s="174"/>
      <c r="F77" s="174"/>
      <c r="G77" s="174"/>
      <c r="H77" s="174"/>
      <c r="I77" s="174"/>
      <c r="J77" s="174"/>
      <c r="K77" s="174"/>
      <c r="L77" s="174"/>
      <c r="M77" s="174"/>
    </row>
    <row r="78" spans="1:13" ht="15" customHeight="1">
      <c r="A78" s="174" t="s">
        <v>178</v>
      </c>
      <c r="B78" s="174"/>
      <c r="C78" s="174"/>
      <c r="D78" s="174"/>
      <c r="E78" s="174"/>
      <c r="F78" s="188" t="s">
        <v>156</v>
      </c>
      <c r="G78" s="204"/>
      <c r="H78" s="174"/>
      <c r="I78" s="188" t="s">
        <v>157</v>
      </c>
      <c r="J78" s="204"/>
      <c r="K78" s="174"/>
      <c r="L78" s="188" t="s">
        <v>158</v>
      </c>
      <c r="M78" s="204"/>
    </row>
    <row r="79" spans="1:13" ht="6" customHeight="1">
      <c r="A79" s="174"/>
      <c r="B79" s="174"/>
      <c r="C79" s="174"/>
      <c r="D79" s="174"/>
      <c r="E79" s="174"/>
      <c r="F79" s="174"/>
      <c r="G79" s="174"/>
      <c r="H79" s="174"/>
      <c r="I79" s="174"/>
      <c r="J79" s="174"/>
      <c r="K79" s="174"/>
      <c r="L79" s="174"/>
      <c r="M79" s="174"/>
    </row>
    <row r="80" spans="1:13" ht="15" customHeight="1">
      <c r="A80" s="174" t="s">
        <v>179</v>
      </c>
      <c r="B80" s="174"/>
      <c r="C80" s="174"/>
      <c r="D80" s="174"/>
      <c r="E80" s="174"/>
      <c r="F80" s="174"/>
      <c r="G80" s="174"/>
      <c r="H80" s="174"/>
      <c r="I80" s="174"/>
      <c r="J80" s="174"/>
      <c r="K80" s="174"/>
      <c r="L80" s="174"/>
      <c r="M80" s="174"/>
    </row>
    <row r="81" spans="1:13" ht="15" customHeight="1">
      <c r="A81" s="193" t="s">
        <v>180</v>
      </c>
      <c r="B81" s="174"/>
      <c r="C81" s="174"/>
      <c r="D81" s="174"/>
      <c r="E81" s="174"/>
      <c r="F81" s="198"/>
      <c r="G81" s="174"/>
      <c r="H81" s="174"/>
      <c r="I81" s="174"/>
      <c r="J81" s="174"/>
      <c r="K81" s="174"/>
      <c r="L81" s="174"/>
      <c r="M81" s="174"/>
    </row>
    <row r="82" spans="1:13" ht="6" customHeight="1">
      <c r="A82" s="193"/>
      <c r="B82" s="174"/>
      <c r="C82" s="174"/>
      <c r="D82" s="174"/>
      <c r="E82" s="174"/>
      <c r="F82" s="189"/>
      <c r="G82" s="174"/>
      <c r="H82" s="174"/>
      <c r="I82" s="174"/>
      <c r="J82" s="174"/>
      <c r="K82" s="174"/>
      <c r="L82" s="174"/>
      <c r="M82" s="174"/>
    </row>
    <row r="83" spans="1:13" ht="15" customHeight="1">
      <c r="A83" s="193" t="s">
        <v>181</v>
      </c>
      <c r="B83" s="174"/>
      <c r="C83" s="174"/>
      <c r="D83" s="174"/>
      <c r="E83" s="174"/>
      <c r="F83" s="198"/>
      <c r="G83" s="174"/>
      <c r="H83" s="174"/>
      <c r="I83" s="174"/>
      <c r="J83" s="174"/>
      <c r="K83" s="174"/>
      <c r="L83" s="174"/>
      <c r="M83" s="174"/>
    </row>
    <row r="84" spans="1:13" ht="6" customHeight="1">
      <c r="A84" s="174"/>
      <c r="B84" s="174"/>
      <c r="C84" s="174"/>
      <c r="D84" s="174"/>
      <c r="E84" s="174"/>
      <c r="F84" s="174"/>
      <c r="G84" s="174"/>
      <c r="H84" s="174"/>
      <c r="I84" s="174"/>
      <c r="J84" s="174"/>
      <c r="K84" s="174"/>
      <c r="L84" s="174"/>
      <c r="M84" s="174"/>
    </row>
    <row r="85" spans="1:13" ht="15" customHeight="1">
      <c r="A85" s="174" t="s">
        <v>182</v>
      </c>
      <c r="B85" s="174"/>
      <c r="C85" s="174"/>
      <c r="D85" s="174"/>
      <c r="E85" s="174"/>
      <c r="F85" s="188" t="s">
        <v>156</v>
      </c>
      <c r="G85" s="204"/>
      <c r="H85" s="174"/>
      <c r="I85" s="188" t="s">
        <v>157</v>
      </c>
      <c r="J85" s="204"/>
      <c r="K85" s="174"/>
      <c r="L85" s="188" t="s">
        <v>158</v>
      </c>
      <c r="M85" s="204"/>
    </row>
    <row r="86" spans="1:13" ht="6" customHeight="1">
      <c r="A86" s="174"/>
      <c r="B86" s="174"/>
      <c r="C86" s="174"/>
      <c r="D86" s="174"/>
      <c r="E86" s="174"/>
      <c r="F86" s="174"/>
      <c r="G86" s="174"/>
      <c r="H86" s="174"/>
      <c r="I86" s="174"/>
      <c r="J86" s="174"/>
      <c r="K86" s="174"/>
      <c r="L86" s="174"/>
      <c r="M86" s="174"/>
    </row>
    <row r="87" spans="1:13" ht="15" customHeight="1">
      <c r="A87" s="192" t="s">
        <v>183</v>
      </c>
      <c r="B87" s="174"/>
      <c r="C87" s="174"/>
      <c r="D87" s="174"/>
      <c r="E87" s="174"/>
      <c r="F87" s="174"/>
      <c r="G87" s="174"/>
      <c r="H87" s="174"/>
      <c r="I87" s="174"/>
      <c r="J87" s="174"/>
      <c r="K87" s="174"/>
      <c r="L87" s="174"/>
      <c r="M87" s="174"/>
    </row>
    <row r="88" spans="1:13" ht="15" customHeight="1">
      <c r="A88" s="174" t="s">
        <v>197</v>
      </c>
      <c r="B88" s="174"/>
      <c r="C88" s="174"/>
      <c r="D88" s="174"/>
      <c r="E88" s="174"/>
      <c r="F88" s="188" t="s">
        <v>156</v>
      </c>
      <c r="G88" s="204"/>
      <c r="H88" s="174"/>
      <c r="I88" s="188" t="s">
        <v>157</v>
      </c>
      <c r="J88" s="204"/>
      <c r="K88" s="174"/>
      <c r="L88" s="188" t="s">
        <v>158</v>
      </c>
      <c r="M88" s="204"/>
    </row>
    <row r="89" spans="1:13" ht="6" customHeight="1">
      <c r="A89" s="174"/>
      <c r="B89" s="174"/>
      <c r="C89" s="174"/>
      <c r="D89" s="174"/>
      <c r="E89" s="174"/>
      <c r="F89" s="174"/>
      <c r="G89" s="174"/>
      <c r="H89" s="174"/>
      <c r="I89" s="174"/>
      <c r="J89" s="174"/>
      <c r="K89" s="174"/>
      <c r="L89" s="174"/>
      <c r="M89" s="174"/>
    </row>
    <row r="90" spans="1:13" ht="15" customHeight="1">
      <c r="A90" s="174" t="s">
        <v>184</v>
      </c>
      <c r="B90" s="174"/>
      <c r="C90" s="174"/>
      <c r="D90" s="174"/>
      <c r="E90" s="174"/>
      <c r="F90" s="188" t="s">
        <v>160</v>
      </c>
      <c r="G90" s="204"/>
      <c r="H90" s="174"/>
      <c r="I90" s="188" t="s">
        <v>161</v>
      </c>
      <c r="J90" s="204"/>
      <c r="K90" s="174"/>
      <c r="L90" s="174"/>
      <c r="M90" s="174"/>
    </row>
    <row r="91" spans="1:13" ht="6" customHeight="1">
      <c r="A91" s="174"/>
      <c r="B91" s="174"/>
      <c r="C91" s="174"/>
      <c r="D91" s="174"/>
      <c r="E91" s="174"/>
      <c r="F91" s="174"/>
      <c r="G91" s="174"/>
      <c r="H91" s="174"/>
      <c r="I91" s="174"/>
      <c r="J91" s="174"/>
      <c r="K91" s="174"/>
      <c r="L91" s="174"/>
      <c r="M91" s="174"/>
    </row>
    <row r="92" spans="1:13" ht="15" customHeight="1">
      <c r="A92" s="174" t="s">
        <v>185</v>
      </c>
      <c r="B92" s="174"/>
      <c r="C92" s="174"/>
      <c r="D92" s="174"/>
      <c r="E92" s="174"/>
      <c r="F92" s="188" t="s">
        <v>160</v>
      </c>
      <c r="G92" s="204"/>
      <c r="H92" s="174"/>
      <c r="I92" s="188" t="s">
        <v>161</v>
      </c>
      <c r="J92" s="204"/>
      <c r="K92" s="174"/>
      <c r="L92" s="174"/>
      <c r="M92" s="174"/>
    </row>
    <row r="93" spans="1:13" ht="6" customHeight="1">
      <c r="A93" s="174"/>
      <c r="B93" s="174"/>
      <c r="C93" s="174"/>
      <c r="D93" s="174"/>
      <c r="E93" s="174"/>
      <c r="F93" s="174"/>
      <c r="G93" s="174"/>
      <c r="H93" s="174"/>
      <c r="I93" s="174"/>
      <c r="J93" s="174"/>
      <c r="K93" s="174"/>
      <c r="L93" s="174"/>
      <c r="M93" s="174"/>
    </row>
    <row r="94" spans="1:13" ht="15" customHeight="1">
      <c r="A94" s="174"/>
      <c r="B94" s="174"/>
      <c r="C94" s="174"/>
      <c r="D94" s="174"/>
      <c r="E94" s="174"/>
      <c r="F94" s="174"/>
      <c r="G94" s="174"/>
      <c r="H94" s="174"/>
      <c r="I94" s="174"/>
      <c r="J94" s="174"/>
      <c r="K94" s="174"/>
      <c r="L94" s="174"/>
      <c r="M94" s="174"/>
    </row>
    <row r="95" spans="1:13" ht="28.5" customHeight="1">
      <c r="A95" s="448" t="s">
        <v>186</v>
      </c>
      <c r="B95" s="448"/>
      <c r="C95" s="448"/>
      <c r="D95" s="448"/>
      <c r="E95" s="448"/>
      <c r="F95" s="448"/>
      <c r="G95" s="448"/>
      <c r="H95" s="448"/>
      <c r="I95" s="448"/>
      <c r="J95" s="448"/>
      <c r="K95" s="448"/>
      <c r="L95" s="448"/>
      <c r="M95" s="448"/>
    </row>
    <row r="96" spans="1:13" ht="75" customHeight="1">
      <c r="A96" s="449"/>
      <c r="B96" s="449"/>
      <c r="C96" s="449"/>
      <c r="D96" s="449"/>
      <c r="E96" s="449"/>
      <c r="F96" s="449"/>
      <c r="G96" s="449"/>
      <c r="H96" s="449"/>
      <c r="I96" s="449"/>
      <c r="J96" s="449"/>
      <c r="K96" s="449"/>
      <c r="L96" s="449"/>
      <c r="M96" s="449"/>
    </row>
    <row r="97" spans="1:13" ht="15" customHeight="1">
      <c r="A97" s="174"/>
      <c r="B97" s="174"/>
      <c r="C97" s="174"/>
      <c r="D97" s="174"/>
      <c r="E97" s="174"/>
      <c r="F97" s="174"/>
      <c r="G97" s="174"/>
      <c r="H97" s="174"/>
      <c r="I97" s="174"/>
      <c r="J97" s="174"/>
      <c r="K97" s="174"/>
      <c r="L97" s="174"/>
      <c r="M97" s="174"/>
    </row>
    <row r="98" spans="1:13" ht="15" customHeight="1">
      <c r="A98" s="450" t="s">
        <v>187</v>
      </c>
      <c r="B98" s="450"/>
      <c r="C98" s="450"/>
      <c r="D98" s="450"/>
      <c r="E98" s="450"/>
      <c r="F98" s="450"/>
      <c r="G98" s="450"/>
      <c r="H98" s="450"/>
      <c r="I98" s="450"/>
      <c r="J98" s="450"/>
      <c r="K98" s="450"/>
      <c r="L98" s="450"/>
      <c r="M98" s="450"/>
    </row>
    <row r="99" spans="1:13" ht="75" customHeight="1">
      <c r="A99" s="449"/>
      <c r="B99" s="449"/>
      <c r="C99" s="449"/>
      <c r="D99" s="449"/>
      <c r="E99" s="449"/>
      <c r="F99" s="449"/>
      <c r="G99" s="449"/>
      <c r="H99" s="449"/>
      <c r="I99" s="449"/>
      <c r="J99" s="449"/>
      <c r="K99" s="449"/>
      <c r="L99" s="449"/>
      <c r="M99" s="449"/>
    </row>
    <row r="100" spans="1:13" ht="15" customHeight="1">
      <c r="A100" s="174"/>
      <c r="B100" s="174"/>
      <c r="C100" s="174"/>
      <c r="D100" s="174"/>
      <c r="E100" s="174"/>
      <c r="F100" s="174"/>
      <c r="G100" s="174"/>
      <c r="H100" s="174"/>
      <c r="I100" s="174"/>
      <c r="J100" s="174"/>
      <c r="K100" s="174"/>
      <c r="L100" s="174"/>
      <c r="M100" s="174"/>
    </row>
    <row r="101" spans="1:13" ht="14.25">
      <c r="A101" s="174"/>
      <c r="B101" s="174"/>
      <c r="C101" s="174"/>
      <c r="D101" s="174"/>
      <c r="E101" s="174"/>
      <c r="F101" s="174"/>
      <c r="G101" s="174"/>
      <c r="H101" s="174"/>
      <c r="I101" s="194" t="s">
        <v>64</v>
      </c>
      <c r="J101" s="445">
        <f>Inscription!D4</f>
        <v>42449</v>
      </c>
      <c r="K101" s="445"/>
      <c r="L101" s="445"/>
      <c r="M101" s="445"/>
    </row>
    <row r="102" spans="1:13" ht="14.25">
      <c r="A102" s="175"/>
      <c r="B102" s="174"/>
      <c r="C102" s="174"/>
      <c r="D102" s="174"/>
      <c r="E102" s="174"/>
      <c r="F102" s="174"/>
      <c r="G102" s="174"/>
      <c r="H102" s="174"/>
      <c r="I102" s="174"/>
      <c r="J102" s="174"/>
      <c r="K102" s="174"/>
    </row>
    <row r="103" spans="1:13" ht="14.25">
      <c r="A103" s="174"/>
      <c r="B103" s="174"/>
      <c r="C103" s="174"/>
      <c r="D103" s="174"/>
      <c r="E103" s="174"/>
      <c r="F103" s="174"/>
      <c r="G103" s="174"/>
      <c r="H103" s="174"/>
      <c r="I103" s="194" t="s">
        <v>58</v>
      </c>
      <c r="J103" s="174"/>
      <c r="K103" s="174"/>
    </row>
    <row r="104" spans="1:13" ht="14.25">
      <c r="A104" s="175"/>
      <c r="B104" s="174"/>
      <c r="C104" s="174"/>
      <c r="D104" s="174"/>
      <c r="E104" s="174"/>
      <c r="F104" s="174"/>
      <c r="G104" s="174"/>
      <c r="H104" s="174"/>
      <c r="I104" s="174"/>
      <c r="J104" s="174"/>
      <c r="K104" s="174"/>
    </row>
    <row r="105" spans="1:13" ht="14.25">
      <c r="A105" s="175"/>
      <c r="B105" s="174"/>
      <c r="C105" s="174"/>
      <c r="D105" s="174"/>
      <c r="E105" s="174"/>
      <c r="F105" s="174"/>
      <c r="G105" s="174"/>
      <c r="H105" s="174"/>
      <c r="I105" s="174"/>
      <c r="J105" s="174"/>
      <c r="K105" s="174"/>
    </row>
    <row r="106" spans="1:13" ht="14.25">
      <c r="A106" s="175"/>
      <c r="B106" s="174"/>
      <c r="C106" s="174"/>
      <c r="D106" s="174"/>
      <c r="E106" s="174"/>
      <c r="F106" s="174"/>
      <c r="G106" s="174"/>
      <c r="H106" s="174"/>
      <c r="I106" s="174"/>
      <c r="J106" s="174"/>
      <c r="K106" s="174"/>
    </row>
    <row r="107" spans="1:13">
      <c r="A107" s="195" t="s">
        <v>59</v>
      </c>
      <c r="B107" s="195" t="s">
        <v>60</v>
      </c>
      <c r="C107" s="174"/>
      <c r="D107" s="174"/>
      <c r="E107" s="174"/>
      <c r="F107" s="174"/>
      <c r="G107" s="174"/>
      <c r="H107" s="174"/>
      <c r="I107" s="174"/>
      <c r="J107" s="174"/>
      <c r="K107" s="174"/>
    </row>
    <row r="108" spans="1:13">
      <c r="A108" s="174"/>
      <c r="B108" s="195" t="s">
        <v>61</v>
      </c>
      <c r="C108" s="174"/>
      <c r="D108" s="174"/>
      <c r="F108" s="174"/>
      <c r="G108" s="174"/>
      <c r="H108" s="174"/>
      <c r="I108" s="174"/>
      <c r="J108" s="174"/>
      <c r="K108" s="174"/>
    </row>
    <row r="109" spans="1:13">
      <c r="B109" s="184" t="s">
        <v>62</v>
      </c>
    </row>
    <row r="110" spans="1:13">
      <c r="B110" s="184" t="s">
        <v>63</v>
      </c>
    </row>
    <row r="111" spans="1:13">
      <c r="A111" s="184"/>
    </row>
    <row r="112" spans="1:13" ht="29.25" customHeight="1">
      <c r="A112" s="446" t="s">
        <v>208</v>
      </c>
      <c r="B112" s="446"/>
      <c r="C112" s="446"/>
      <c r="D112" s="446"/>
      <c r="E112" s="446"/>
      <c r="F112" s="446"/>
      <c r="G112" s="446"/>
      <c r="H112" s="446"/>
      <c r="I112" s="446"/>
      <c r="J112" s="446"/>
      <c r="K112" s="446"/>
      <c r="L112" s="446"/>
      <c r="M112" s="446"/>
    </row>
    <row r="113" spans="1:1">
      <c r="A113" s="184"/>
    </row>
  </sheetData>
  <mergeCells count="51">
    <mergeCell ref="J101:M101"/>
    <mergeCell ref="A112:M112"/>
    <mergeCell ref="B33:E33"/>
    <mergeCell ref="F33:K33"/>
    <mergeCell ref="L33:M33"/>
    <mergeCell ref="A34:M34"/>
    <mergeCell ref="A36:M36"/>
    <mergeCell ref="A95:M95"/>
    <mergeCell ref="A96:M96"/>
    <mergeCell ref="A98:M98"/>
    <mergeCell ref="A99:M99"/>
    <mergeCell ref="B31:E31"/>
    <mergeCell ref="F31:K31"/>
    <mergeCell ref="L31:M31"/>
    <mergeCell ref="B32:E32"/>
    <mergeCell ref="F32:K32"/>
    <mergeCell ref="L32:M32"/>
    <mergeCell ref="B29:E29"/>
    <mergeCell ref="F29:K29"/>
    <mergeCell ref="L29:M29"/>
    <mergeCell ref="B30:E30"/>
    <mergeCell ref="F30:K30"/>
    <mergeCell ref="L30:M30"/>
    <mergeCell ref="B27:E27"/>
    <mergeCell ref="F27:K27"/>
    <mergeCell ref="L27:M27"/>
    <mergeCell ref="B28:E28"/>
    <mergeCell ref="F28:K28"/>
    <mergeCell ref="L28:M28"/>
    <mergeCell ref="B18:D18"/>
    <mergeCell ref="E18:F18"/>
    <mergeCell ref="G18:I18"/>
    <mergeCell ref="J18:L18"/>
    <mergeCell ref="B26:E26"/>
    <mergeCell ref="F26:K26"/>
    <mergeCell ref="L26:M26"/>
    <mergeCell ref="A14:C14"/>
    <mergeCell ref="D14:K14"/>
    <mergeCell ref="B16:C16"/>
    <mergeCell ref="E16:F16"/>
    <mergeCell ref="I16:J16"/>
    <mergeCell ref="A8:C8"/>
    <mergeCell ref="D8:M8"/>
    <mergeCell ref="E10:J10"/>
    <mergeCell ref="A12:C12"/>
    <mergeCell ref="D12:M12"/>
    <mergeCell ref="A1:M1"/>
    <mergeCell ref="A2:M2"/>
    <mergeCell ref="A3:M3"/>
    <mergeCell ref="A4:M4"/>
    <mergeCell ref="A5:M5"/>
  </mergeCells>
  <printOptions horizontalCentered="1"/>
  <pageMargins left="0.27559055118110237" right="0.31496062992125984" top="0.39370078740157483" bottom="0.78740157480314965" header="0.27559055118110237" footer="0.590551181102362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Feuil1">
    <tabColor rgb="FF00B0F0"/>
  </sheetPr>
  <dimension ref="A1:H209"/>
  <sheetViews>
    <sheetView showGridLines="0" showZeros="0" topLeftCell="A55" zoomScaleNormal="100" workbookViewId="0">
      <selection sqref="A1:G76"/>
    </sheetView>
  </sheetViews>
  <sheetFormatPr baseColWidth="10" defaultRowHeight="12.75"/>
  <cols>
    <col min="1" max="1" width="5.28515625" style="1" customWidth="1"/>
    <col min="2" max="2" width="3.85546875" style="1" customWidth="1"/>
    <col min="3" max="3" width="17.7109375" style="1" customWidth="1"/>
    <col min="4" max="4" width="13.7109375" style="1" customWidth="1"/>
    <col min="5" max="5" width="25.28515625" style="1" customWidth="1"/>
    <col min="6" max="6" width="22" style="214" customWidth="1"/>
    <col min="7" max="7" width="13" style="1" customWidth="1"/>
    <col min="8" max="16384" width="11.42578125" style="1"/>
  </cols>
  <sheetData>
    <row r="1" spans="1:7" ht="20.100000000000001" customHeight="1">
      <c r="A1" s="106"/>
      <c r="B1" s="107"/>
      <c r="C1" s="108"/>
      <c r="D1" s="106" t="s">
        <v>238</v>
      </c>
      <c r="E1" s="107"/>
      <c r="F1" s="12"/>
      <c r="G1" s="234"/>
    </row>
    <row r="2" spans="1:7" ht="20.100000000000001" customHeight="1">
      <c r="A2" s="106" t="s">
        <v>7</v>
      </c>
      <c r="B2" s="107"/>
      <c r="C2" s="108"/>
      <c r="D2" s="106" t="s">
        <v>219</v>
      </c>
      <c r="E2" s="107"/>
      <c r="F2" s="12" t="s">
        <v>118</v>
      </c>
      <c r="G2" s="12" t="s">
        <v>215</v>
      </c>
    </row>
    <row r="3" spans="1:7" ht="20.100000000000001" customHeight="1">
      <c r="A3" s="106" t="s">
        <v>8</v>
      </c>
      <c r="B3" s="107"/>
      <c r="C3" s="108"/>
      <c r="D3" s="152" t="s">
        <v>220</v>
      </c>
      <c r="E3" s="153"/>
      <c r="F3" s="15"/>
      <c r="G3" s="235"/>
    </row>
    <row r="4" spans="1:7" ht="20.100000000000001" customHeight="1">
      <c r="A4" s="106" t="s">
        <v>9</v>
      </c>
      <c r="B4" s="107"/>
      <c r="C4" s="108"/>
      <c r="D4" s="154">
        <v>42449</v>
      </c>
      <c r="E4" s="218"/>
      <c r="F4" s="157"/>
      <c r="G4" s="236"/>
    </row>
    <row r="5" spans="1:7" ht="20.100000000000001" customHeight="1">
      <c r="A5" s="106" t="s">
        <v>10</v>
      </c>
      <c r="B5" s="107"/>
      <c r="C5" s="108"/>
      <c r="D5" s="154" t="s">
        <v>239</v>
      </c>
      <c r="E5" s="107"/>
      <c r="F5" s="12"/>
      <c r="G5" s="234"/>
    </row>
    <row r="6" spans="1:7" ht="20.100000000000001" customHeight="1">
      <c r="A6" s="109" t="s">
        <v>29</v>
      </c>
      <c r="B6" s="110"/>
      <c r="C6" s="15"/>
      <c r="D6" s="14" t="s">
        <v>221</v>
      </c>
      <c r="E6" s="233" t="s">
        <v>28</v>
      </c>
      <c r="F6" s="15">
        <v>76.5</v>
      </c>
      <c r="G6" s="231" t="s">
        <v>27</v>
      </c>
    </row>
    <row r="7" spans="1:7" ht="12.95" customHeight="1">
      <c r="A7" s="261" t="s">
        <v>6</v>
      </c>
      <c r="B7" s="29"/>
      <c r="C7" s="263" t="s">
        <v>30</v>
      </c>
      <c r="D7" s="264"/>
      <c r="E7" s="262" t="s">
        <v>1</v>
      </c>
      <c r="F7" s="260" t="s">
        <v>23</v>
      </c>
      <c r="G7" s="262" t="s">
        <v>5</v>
      </c>
    </row>
    <row r="8" spans="1:7" ht="12.95" customHeight="1">
      <c r="A8" s="261"/>
      <c r="B8" s="39"/>
      <c r="C8" s="265"/>
      <c r="D8" s="266"/>
      <c r="E8" s="262"/>
      <c r="F8" s="260"/>
      <c r="G8" s="262"/>
    </row>
    <row r="9" spans="1:7" ht="12.95" customHeight="1">
      <c r="A9" s="261"/>
      <c r="B9" s="30"/>
      <c r="C9" s="267"/>
      <c r="D9" s="268"/>
      <c r="E9" s="262"/>
      <c r="F9" s="260"/>
      <c r="G9" s="262"/>
    </row>
    <row r="10" spans="1:7" ht="15.95" customHeight="1">
      <c r="A10" s="155">
        <v>1</v>
      </c>
      <c r="B10" s="156"/>
      <c r="C10" s="243" t="s">
        <v>240</v>
      </c>
      <c r="D10" s="243" t="s">
        <v>241</v>
      </c>
      <c r="E10" s="243" t="s">
        <v>222</v>
      </c>
      <c r="F10" s="248" t="s">
        <v>242</v>
      </c>
      <c r="G10" s="237">
        <v>415072016</v>
      </c>
    </row>
    <row r="11" spans="1:7" ht="15.95" customHeight="1">
      <c r="A11" s="155">
        <v>2</v>
      </c>
      <c r="B11" s="230"/>
      <c r="C11" s="252" t="s">
        <v>243</v>
      </c>
      <c r="D11" s="243" t="s">
        <v>244</v>
      </c>
      <c r="E11" s="243" t="s">
        <v>258</v>
      </c>
      <c r="F11" s="248" t="s">
        <v>259</v>
      </c>
      <c r="G11" s="237" t="s">
        <v>253</v>
      </c>
    </row>
    <row r="12" spans="1:7" ht="15.95" customHeight="1">
      <c r="A12" s="155">
        <v>3</v>
      </c>
      <c r="B12" s="230"/>
      <c r="C12" s="252" t="s">
        <v>245</v>
      </c>
      <c r="D12" s="243" t="s">
        <v>246</v>
      </c>
      <c r="E12" s="243" t="s">
        <v>258</v>
      </c>
      <c r="F12" s="248" t="s">
        <v>259</v>
      </c>
      <c r="G12" s="237" t="s">
        <v>254</v>
      </c>
    </row>
    <row r="13" spans="1:7" ht="15.95" customHeight="1">
      <c r="A13" s="155">
        <v>4</v>
      </c>
      <c r="B13" s="230"/>
      <c r="C13" s="252" t="s">
        <v>247</v>
      </c>
      <c r="D13" s="243" t="s">
        <v>248</v>
      </c>
      <c r="E13" s="243" t="s">
        <v>258</v>
      </c>
      <c r="F13" s="248" t="s">
        <v>260</v>
      </c>
      <c r="G13" s="237" t="s">
        <v>255</v>
      </c>
    </row>
    <row r="14" spans="1:7" ht="15.95" customHeight="1">
      <c r="A14" s="155">
        <v>5</v>
      </c>
      <c r="B14" s="5"/>
      <c r="C14" s="253" t="s">
        <v>249</v>
      </c>
      <c r="D14" s="221" t="s">
        <v>250</v>
      </c>
      <c r="E14" s="243" t="s">
        <v>258</v>
      </c>
      <c r="F14" s="248" t="s">
        <v>260</v>
      </c>
      <c r="G14" s="241" t="s">
        <v>256</v>
      </c>
    </row>
    <row r="15" spans="1:7" ht="15.95" customHeight="1">
      <c r="A15" s="155">
        <v>6</v>
      </c>
      <c r="B15" s="5"/>
      <c r="C15" s="254" t="s">
        <v>251</v>
      </c>
      <c r="D15" s="244" t="s">
        <v>252</v>
      </c>
      <c r="E15" s="243" t="s">
        <v>258</v>
      </c>
      <c r="F15" s="248" t="s">
        <v>260</v>
      </c>
      <c r="G15" s="242" t="s">
        <v>257</v>
      </c>
    </row>
    <row r="16" spans="1:7" ht="15.95" customHeight="1">
      <c r="A16" s="155">
        <v>7</v>
      </c>
      <c r="B16" s="5"/>
      <c r="C16" s="254" t="s">
        <v>261</v>
      </c>
      <c r="D16" s="244" t="s">
        <v>262</v>
      </c>
      <c r="E16" s="243" t="s">
        <v>277</v>
      </c>
      <c r="F16" s="248" t="s">
        <v>260</v>
      </c>
      <c r="G16" s="242" t="s">
        <v>271</v>
      </c>
    </row>
    <row r="17" spans="1:7" ht="15.95" customHeight="1">
      <c r="A17" s="155">
        <v>8</v>
      </c>
      <c r="B17" s="5"/>
      <c r="C17" s="254" t="s">
        <v>263</v>
      </c>
      <c r="D17" s="244" t="s">
        <v>264</v>
      </c>
      <c r="E17" s="243" t="s">
        <v>277</v>
      </c>
      <c r="F17" s="248" t="s">
        <v>260</v>
      </c>
      <c r="G17" s="242" t="s">
        <v>272</v>
      </c>
    </row>
    <row r="18" spans="1:7" ht="15.95" customHeight="1">
      <c r="A18" s="155">
        <v>9</v>
      </c>
      <c r="B18" s="28"/>
      <c r="C18" s="254" t="s">
        <v>265</v>
      </c>
      <c r="D18" s="244" t="s">
        <v>266</v>
      </c>
      <c r="E18" s="243" t="s">
        <v>277</v>
      </c>
      <c r="F18" s="248" t="s">
        <v>260</v>
      </c>
      <c r="G18" s="242" t="s">
        <v>273</v>
      </c>
    </row>
    <row r="19" spans="1:7" ht="15.95" customHeight="1">
      <c r="A19" s="155">
        <v>10</v>
      </c>
      <c r="B19" s="28"/>
      <c r="C19" s="254" t="s">
        <v>267</v>
      </c>
      <c r="D19" s="244" t="s">
        <v>268</v>
      </c>
      <c r="E19" s="243" t="s">
        <v>277</v>
      </c>
      <c r="F19" s="248" t="s">
        <v>260</v>
      </c>
      <c r="G19" s="242" t="s">
        <v>274</v>
      </c>
    </row>
    <row r="20" spans="1:7" ht="15.95" customHeight="1">
      <c r="A20" s="155">
        <v>11</v>
      </c>
      <c r="B20" s="28"/>
      <c r="C20" s="254" t="s">
        <v>269</v>
      </c>
      <c r="D20" s="244" t="s">
        <v>229</v>
      </c>
      <c r="E20" s="243" t="s">
        <v>277</v>
      </c>
      <c r="F20" s="248" t="s">
        <v>260</v>
      </c>
      <c r="G20" s="242" t="s">
        <v>275</v>
      </c>
    </row>
    <row r="21" spans="1:7" ht="15.95" customHeight="1">
      <c r="A21" s="155">
        <v>12</v>
      </c>
      <c r="B21" s="28"/>
      <c r="C21" s="254" t="s">
        <v>270</v>
      </c>
      <c r="D21" s="244" t="s">
        <v>262</v>
      </c>
      <c r="E21" s="243" t="s">
        <v>277</v>
      </c>
      <c r="F21" s="248" t="s">
        <v>260</v>
      </c>
      <c r="G21" s="242" t="s">
        <v>276</v>
      </c>
    </row>
    <row r="22" spans="1:7" ht="15.95" customHeight="1">
      <c r="A22" s="155">
        <v>13</v>
      </c>
      <c r="B22" s="28"/>
      <c r="C22" s="254" t="s">
        <v>279</v>
      </c>
      <c r="D22" s="244" t="s">
        <v>280</v>
      </c>
      <c r="E22" s="244" t="s">
        <v>278</v>
      </c>
      <c r="F22" s="248" t="s">
        <v>312</v>
      </c>
      <c r="G22" s="242" t="s">
        <v>299</v>
      </c>
    </row>
    <row r="23" spans="1:7" ht="15.95" customHeight="1">
      <c r="A23" s="155">
        <v>14</v>
      </c>
      <c r="B23" s="28"/>
      <c r="C23" s="255" t="s">
        <v>281</v>
      </c>
      <c r="D23" s="245" t="s">
        <v>282</v>
      </c>
      <c r="E23" s="244" t="s">
        <v>278</v>
      </c>
      <c r="F23" s="248" t="s">
        <v>259</v>
      </c>
      <c r="G23" s="222" t="s">
        <v>300</v>
      </c>
    </row>
    <row r="24" spans="1:7" ht="15.95" customHeight="1">
      <c r="A24" s="155">
        <v>15</v>
      </c>
      <c r="B24" s="28"/>
      <c r="C24" s="255" t="s">
        <v>283</v>
      </c>
      <c r="D24" s="245" t="s">
        <v>284</v>
      </c>
      <c r="E24" s="244" t="s">
        <v>278</v>
      </c>
      <c r="F24" s="248" t="s">
        <v>312</v>
      </c>
      <c r="G24" s="222" t="s">
        <v>301</v>
      </c>
    </row>
    <row r="25" spans="1:7" ht="15.95" customHeight="1">
      <c r="A25" s="155">
        <v>16</v>
      </c>
      <c r="B25" s="28"/>
      <c r="C25" s="255" t="s">
        <v>285</v>
      </c>
      <c r="D25" s="244" t="s">
        <v>225</v>
      </c>
      <c r="E25" s="244" t="s">
        <v>278</v>
      </c>
      <c r="F25" s="248" t="s">
        <v>312</v>
      </c>
      <c r="G25" s="222" t="s">
        <v>302</v>
      </c>
    </row>
    <row r="26" spans="1:7" ht="15.95" customHeight="1">
      <c r="A26" s="155">
        <v>17</v>
      </c>
      <c r="B26" s="28"/>
      <c r="C26" s="255" t="s">
        <v>286</v>
      </c>
      <c r="D26" s="245" t="s">
        <v>224</v>
      </c>
      <c r="E26" s="244" t="s">
        <v>278</v>
      </c>
      <c r="F26" s="248" t="s">
        <v>260</v>
      </c>
      <c r="G26" s="222" t="s">
        <v>303</v>
      </c>
    </row>
    <row r="27" spans="1:7" ht="15.95" customHeight="1">
      <c r="A27" s="155">
        <v>18</v>
      </c>
      <c r="B27" s="28"/>
      <c r="C27" s="255" t="s">
        <v>287</v>
      </c>
      <c r="D27" s="245" t="s">
        <v>268</v>
      </c>
      <c r="E27" s="244" t="s">
        <v>278</v>
      </c>
      <c r="F27" s="248" t="s">
        <v>312</v>
      </c>
      <c r="G27" s="222" t="s">
        <v>304</v>
      </c>
    </row>
    <row r="28" spans="1:7" ht="15.95" customHeight="1">
      <c r="A28" s="155">
        <v>19</v>
      </c>
      <c r="B28" s="28"/>
      <c r="C28" s="255" t="s">
        <v>288</v>
      </c>
      <c r="D28" s="244" t="s">
        <v>289</v>
      </c>
      <c r="E28" s="244" t="s">
        <v>278</v>
      </c>
      <c r="F28" s="248" t="s">
        <v>312</v>
      </c>
      <c r="G28" s="222" t="s">
        <v>305</v>
      </c>
    </row>
    <row r="29" spans="1:7" ht="15.95" customHeight="1">
      <c r="A29" s="155">
        <v>20</v>
      </c>
      <c r="B29" s="28"/>
      <c r="C29" s="255" t="s">
        <v>290</v>
      </c>
      <c r="D29" s="244" t="s">
        <v>227</v>
      </c>
      <c r="E29" s="244" t="s">
        <v>278</v>
      </c>
      <c r="F29" s="248" t="s">
        <v>312</v>
      </c>
      <c r="G29" s="222" t="s">
        <v>306</v>
      </c>
    </row>
    <row r="30" spans="1:7" ht="15.95" customHeight="1">
      <c r="A30" s="155">
        <v>21</v>
      </c>
      <c r="B30" s="28"/>
      <c r="C30" s="255" t="s">
        <v>291</v>
      </c>
      <c r="D30" s="245" t="s">
        <v>252</v>
      </c>
      <c r="E30" s="244" t="s">
        <v>278</v>
      </c>
      <c r="F30" s="248" t="s">
        <v>259</v>
      </c>
      <c r="G30" s="222" t="s">
        <v>307</v>
      </c>
    </row>
    <row r="31" spans="1:7" ht="15.95" customHeight="1">
      <c r="A31" s="155">
        <v>22</v>
      </c>
      <c r="B31" s="28"/>
      <c r="C31" s="256" t="s">
        <v>292</v>
      </c>
      <c r="D31" s="220" t="s">
        <v>228</v>
      </c>
      <c r="E31" s="244" t="s">
        <v>278</v>
      </c>
      <c r="F31" s="248" t="s">
        <v>259</v>
      </c>
      <c r="G31" s="222" t="s">
        <v>308</v>
      </c>
    </row>
    <row r="32" spans="1:7" ht="15.95" customHeight="1">
      <c r="A32" s="155">
        <v>23</v>
      </c>
      <c r="B32" s="28"/>
      <c r="C32" s="256" t="s">
        <v>293</v>
      </c>
      <c r="D32" s="220" t="s">
        <v>294</v>
      </c>
      <c r="E32" s="244" t="s">
        <v>278</v>
      </c>
      <c r="F32" s="248" t="s">
        <v>312</v>
      </c>
      <c r="G32" s="222" t="s">
        <v>309</v>
      </c>
    </row>
    <row r="33" spans="1:7" ht="15.95" customHeight="1">
      <c r="A33" s="155">
        <v>24</v>
      </c>
      <c r="B33" s="28"/>
      <c r="C33" s="256" t="s">
        <v>295</v>
      </c>
      <c r="D33" s="220" t="s">
        <v>296</v>
      </c>
      <c r="E33" s="244" t="s">
        <v>278</v>
      </c>
      <c r="F33" s="248" t="s">
        <v>259</v>
      </c>
      <c r="G33" s="222" t="s">
        <v>310</v>
      </c>
    </row>
    <row r="34" spans="1:7" ht="15.95" customHeight="1">
      <c r="A34" s="155">
        <v>25</v>
      </c>
      <c r="B34" s="28"/>
      <c r="C34" s="256" t="s">
        <v>297</v>
      </c>
      <c r="D34" s="219" t="s">
        <v>298</v>
      </c>
      <c r="E34" s="244" t="s">
        <v>278</v>
      </c>
      <c r="F34" s="248" t="s">
        <v>259</v>
      </c>
      <c r="G34" s="222" t="s">
        <v>311</v>
      </c>
    </row>
    <row r="35" spans="1:7" ht="15.95" customHeight="1">
      <c r="A35" s="155">
        <v>26</v>
      </c>
      <c r="B35" s="28"/>
      <c r="C35" s="256" t="s">
        <v>314</v>
      </c>
      <c r="D35" s="219" t="s">
        <v>315</v>
      </c>
      <c r="E35" s="244" t="s">
        <v>313</v>
      </c>
      <c r="F35" s="248" t="s">
        <v>259</v>
      </c>
      <c r="G35" s="222" t="s">
        <v>316</v>
      </c>
    </row>
    <row r="36" spans="1:7" ht="15.95" customHeight="1">
      <c r="A36" s="155">
        <v>27</v>
      </c>
      <c r="B36" s="28"/>
      <c r="C36" s="256" t="s">
        <v>317</v>
      </c>
      <c r="D36" s="219" t="s">
        <v>318</v>
      </c>
      <c r="E36" s="244" t="s">
        <v>330</v>
      </c>
      <c r="F36" s="248" t="s">
        <v>259</v>
      </c>
      <c r="G36" s="222" t="s">
        <v>325</v>
      </c>
    </row>
    <row r="37" spans="1:7" ht="15.95" customHeight="1">
      <c r="A37" s="155">
        <v>28</v>
      </c>
      <c r="B37" s="28"/>
      <c r="C37" s="256" t="s">
        <v>319</v>
      </c>
      <c r="D37" s="219" t="s">
        <v>320</v>
      </c>
      <c r="E37" s="244" t="s">
        <v>330</v>
      </c>
      <c r="F37" s="248" t="s">
        <v>312</v>
      </c>
      <c r="G37" s="222" t="s">
        <v>326</v>
      </c>
    </row>
    <row r="38" spans="1:7" ht="15.95" customHeight="1">
      <c r="A38" s="155">
        <v>29</v>
      </c>
      <c r="B38" s="28"/>
      <c r="C38" s="256" t="s">
        <v>321</v>
      </c>
      <c r="D38" s="219" t="s">
        <v>322</v>
      </c>
      <c r="E38" s="244" t="s">
        <v>330</v>
      </c>
      <c r="F38" s="248" t="s">
        <v>260</v>
      </c>
      <c r="G38" s="222" t="s">
        <v>327</v>
      </c>
    </row>
    <row r="39" spans="1:7" ht="15.95" customHeight="1">
      <c r="A39" s="155">
        <v>30</v>
      </c>
      <c r="B39" s="28"/>
      <c r="C39" s="256" t="s">
        <v>323</v>
      </c>
      <c r="D39" s="219" t="s">
        <v>232</v>
      </c>
      <c r="E39" s="244" t="s">
        <v>330</v>
      </c>
      <c r="F39" s="248" t="s">
        <v>259</v>
      </c>
      <c r="G39" s="222" t="s">
        <v>328</v>
      </c>
    </row>
    <row r="40" spans="1:7" ht="15.95" customHeight="1">
      <c r="A40" s="155">
        <v>31</v>
      </c>
      <c r="B40" s="28"/>
      <c r="C40" s="256" t="s">
        <v>226</v>
      </c>
      <c r="D40" s="219" t="s">
        <v>324</v>
      </c>
      <c r="E40" s="244" t="s">
        <v>330</v>
      </c>
      <c r="F40" s="249" t="s">
        <v>312</v>
      </c>
      <c r="G40" s="222" t="s">
        <v>329</v>
      </c>
    </row>
    <row r="41" spans="1:7" ht="15.95" customHeight="1">
      <c r="A41" s="155">
        <v>32</v>
      </c>
      <c r="B41" s="28"/>
      <c r="C41" s="256" t="s">
        <v>331</v>
      </c>
      <c r="D41" s="219" t="s">
        <v>228</v>
      </c>
      <c r="E41" s="244" t="s">
        <v>335</v>
      </c>
      <c r="F41" s="248" t="s">
        <v>259</v>
      </c>
      <c r="G41" s="222" t="s">
        <v>336</v>
      </c>
    </row>
    <row r="42" spans="1:7" ht="15.95" customHeight="1">
      <c r="A42" s="155">
        <v>33</v>
      </c>
      <c r="B42" s="28"/>
      <c r="C42" s="256" t="s">
        <v>332</v>
      </c>
      <c r="D42" s="219" t="s">
        <v>333</v>
      </c>
      <c r="E42" s="244" t="s">
        <v>335</v>
      </c>
      <c r="F42" s="248" t="s">
        <v>259</v>
      </c>
      <c r="G42" s="222" t="s">
        <v>337</v>
      </c>
    </row>
    <row r="43" spans="1:7" ht="15.95" customHeight="1">
      <c r="A43" s="155">
        <v>34</v>
      </c>
      <c r="B43" s="28"/>
      <c r="C43" s="256" t="s">
        <v>334</v>
      </c>
      <c r="D43" s="219" t="s">
        <v>225</v>
      </c>
      <c r="E43" s="244" t="s">
        <v>335</v>
      </c>
      <c r="F43" s="248" t="s">
        <v>260</v>
      </c>
      <c r="G43" s="222" t="s">
        <v>338</v>
      </c>
    </row>
    <row r="44" spans="1:7" ht="15.95" customHeight="1">
      <c r="A44" s="155">
        <v>35</v>
      </c>
      <c r="B44" s="28"/>
      <c r="C44" s="256" t="s">
        <v>339</v>
      </c>
      <c r="D44" s="219" t="s">
        <v>340</v>
      </c>
      <c r="E44" s="244" t="s">
        <v>353</v>
      </c>
      <c r="F44" s="248" t="s">
        <v>259</v>
      </c>
      <c r="G44" s="222" t="s">
        <v>347</v>
      </c>
    </row>
    <row r="45" spans="1:7" ht="15.95" customHeight="1">
      <c r="A45" s="155">
        <v>36</v>
      </c>
      <c r="B45" s="28"/>
      <c r="C45" s="256" t="s">
        <v>341</v>
      </c>
      <c r="D45" s="220" t="s">
        <v>262</v>
      </c>
      <c r="E45" s="244" t="s">
        <v>353</v>
      </c>
      <c r="F45" s="248" t="s">
        <v>260</v>
      </c>
      <c r="G45" s="222" t="s">
        <v>348</v>
      </c>
    </row>
    <row r="46" spans="1:7" ht="15.95" customHeight="1">
      <c r="A46" s="155">
        <v>37</v>
      </c>
      <c r="B46" s="28"/>
      <c r="C46" s="256" t="s">
        <v>319</v>
      </c>
      <c r="D46" s="220" t="s">
        <v>225</v>
      </c>
      <c r="E46" s="244" t="s">
        <v>353</v>
      </c>
      <c r="F46" s="248" t="s">
        <v>260</v>
      </c>
      <c r="G46" s="222" t="s">
        <v>349</v>
      </c>
    </row>
    <row r="47" spans="1:7" ht="15.95" customHeight="1">
      <c r="A47" s="155">
        <v>38</v>
      </c>
      <c r="B47" s="28"/>
      <c r="C47" s="256" t="s">
        <v>342</v>
      </c>
      <c r="D47" s="220" t="s">
        <v>343</v>
      </c>
      <c r="E47" s="244" t="s">
        <v>353</v>
      </c>
      <c r="F47" s="248" t="s">
        <v>260</v>
      </c>
      <c r="G47" s="222" t="s">
        <v>350</v>
      </c>
    </row>
    <row r="48" spans="1:7" ht="15.95" customHeight="1">
      <c r="A48" s="155">
        <v>39</v>
      </c>
      <c r="B48" s="28"/>
      <c r="C48" s="256" t="s">
        <v>344</v>
      </c>
      <c r="D48" s="220" t="s">
        <v>345</v>
      </c>
      <c r="E48" s="244" t="s">
        <v>353</v>
      </c>
      <c r="F48" s="248" t="s">
        <v>260</v>
      </c>
      <c r="G48" s="222" t="s">
        <v>351</v>
      </c>
    </row>
    <row r="49" spans="1:7" ht="15.95" customHeight="1">
      <c r="A49" s="155">
        <v>40</v>
      </c>
      <c r="B49" s="28"/>
      <c r="C49" s="256" t="s">
        <v>346</v>
      </c>
      <c r="D49" s="220" t="s">
        <v>236</v>
      </c>
      <c r="E49" s="244" t="s">
        <v>353</v>
      </c>
      <c r="F49" s="248" t="s">
        <v>260</v>
      </c>
      <c r="G49" s="222" t="s">
        <v>352</v>
      </c>
    </row>
    <row r="50" spans="1:7" ht="15.95" customHeight="1">
      <c r="A50" s="155">
        <v>41</v>
      </c>
      <c r="B50" s="28"/>
      <c r="C50" s="256" t="s">
        <v>354</v>
      </c>
      <c r="D50" s="219" t="s">
        <v>234</v>
      </c>
      <c r="E50" s="244" t="s">
        <v>230</v>
      </c>
      <c r="F50" s="248" t="s">
        <v>260</v>
      </c>
      <c r="G50" s="222" t="s">
        <v>365</v>
      </c>
    </row>
    <row r="51" spans="1:7" ht="15.95" customHeight="1">
      <c r="A51" s="155">
        <v>42</v>
      </c>
      <c r="B51" s="28"/>
      <c r="C51" s="256" t="s">
        <v>354</v>
      </c>
      <c r="D51" s="219" t="s">
        <v>355</v>
      </c>
      <c r="E51" s="244" t="s">
        <v>230</v>
      </c>
      <c r="F51" s="248" t="s">
        <v>259</v>
      </c>
      <c r="G51" s="222" t="s">
        <v>366</v>
      </c>
    </row>
    <row r="52" spans="1:7" ht="15.95" customHeight="1">
      <c r="A52" s="155">
        <v>43</v>
      </c>
      <c r="B52" s="28"/>
      <c r="C52" s="256" t="s">
        <v>356</v>
      </c>
      <c r="D52" s="219" t="s">
        <v>262</v>
      </c>
      <c r="E52" s="244" t="s">
        <v>230</v>
      </c>
      <c r="F52" s="248" t="s">
        <v>259</v>
      </c>
      <c r="G52" s="222" t="s">
        <v>367</v>
      </c>
    </row>
    <row r="53" spans="1:7" ht="15.95" customHeight="1">
      <c r="A53" s="155">
        <v>44</v>
      </c>
      <c r="B53" s="28"/>
      <c r="C53" s="256" t="s">
        <v>357</v>
      </c>
      <c r="D53" s="219" t="s">
        <v>358</v>
      </c>
      <c r="E53" s="244" t="s">
        <v>230</v>
      </c>
      <c r="F53" s="248" t="s">
        <v>260</v>
      </c>
      <c r="G53" s="222" t="s">
        <v>368</v>
      </c>
    </row>
    <row r="54" spans="1:7" ht="15.95" customHeight="1">
      <c r="A54" s="155">
        <v>45</v>
      </c>
      <c r="B54" s="28"/>
      <c r="C54" s="256" t="s">
        <v>359</v>
      </c>
      <c r="D54" s="219" t="s">
        <v>360</v>
      </c>
      <c r="E54" s="244" t="s">
        <v>230</v>
      </c>
      <c r="F54" s="248" t="s">
        <v>259</v>
      </c>
      <c r="G54" s="222" t="s">
        <v>369</v>
      </c>
    </row>
    <row r="55" spans="1:7" ht="15.95" customHeight="1">
      <c r="A55" s="155">
        <v>46</v>
      </c>
      <c r="B55" s="28"/>
      <c r="C55" s="256" t="s">
        <v>361</v>
      </c>
      <c r="D55" s="219" t="s">
        <v>362</v>
      </c>
      <c r="E55" s="244" t="s">
        <v>230</v>
      </c>
      <c r="F55" s="248" t="s">
        <v>260</v>
      </c>
      <c r="G55" s="222" t="s">
        <v>370</v>
      </c>
    </row>
    <row r="56" spans="1:7" ht="15.95" customHeight="1">
      <c r="A56" s="155">
        <v>47</v>
      </c>
      <c r="B56" s="28"/>
      <c r="C56" s="256" t="s">
        <v>363</v>
      </c>
      <c r="D56" s="219" t="s">
        <v>364</v>
      </c>
      <c r="E56" s="244" t="s">
        <v>230</v>
      </c>
      <c r="F56" s="249" t="s">
        <v>312</v>
      </c>
      <c r="G56" s="222" t="s">
        <v>371</v>
      </c>
    </row>
    <row r="57" spans="1:7" ht="15.95" customHeight="1">
      <c r="A57" s="155">
        <v>48</v>
      </c>
      <c r="B57" s="28"/>
      <c r="C57" s="256" t="s">
        <v>372</v>
      </c>
      <c r="D57" s="219" t="s">
        <v>373</v>
      </c>
      <c r="E57" s="244" t="s">
        <v>378</v>
      </c>
      <c r="F57" s="248" t="s">
        <v>260</v>
      </c>
      <c r="G57" s="222" t="s">
        <v>376</v>
      </c>
    </row>
    <row r="58" spans="1:7" ht="15.95" customHeight="1">
      <c r="A58" s="259">
        <v>49</v>
      </c>
      <c r="B58" s="5"/>
      <c r="C58" s="256" t="s">
        <v>374</v>
      </c>
      <c r="D58" s="219" t="s">
        <v>375</v>
      </c>
      <c r="E58" s="244" t="s">
        <v>378</v>
      </c>
      <c r="F58" s="248" t="s">
        <v>260</v>
      </c>
      <c r="G58" s="222" t="s">
        <v>377</v>
      </c>
    </row>
    <row r="59" spans="1:7" ht="15.95" customHeight="1">
      <c r="A59" s="259">
        <v>50</v>
      </c>
      <c r="B59" s="5"/>
      <c r="C59" s="257" t="s">
        <v>379</v>
      </c>
      <c r="D59" s="220" t="s">
        <v>380</v>
      </c>
      <c r="E59" s="244" t="s">
        <v>384</v>
      </c>
      <c r="F59" s="248" t="s">
        <v>260</v>
      </c>
      <c r="G59" s="222" t="s">
        <v>382</v>
      </c>
    </row>
    <row r="60" spans="1:7" ht="15.95" customHeight="1">
      <c r="A60" s="259">
        <v>51</v>
      </c>
      <c r="B60" s="5"/>
      <c r="C60" s="257" t="s">
        <v>381</v>
      </c>
      <c r="D60" s="220" t="s">
        <v>231</v>
      </c>
      <c r="E60" s="244" t="s">
        <v>384</v>
      </c>
      <c r="F60" s="248" t="s">
        <v>260</v>
      </c>
      <c r="G60" s="223" t="s">
        <v>383</v>
      </c>
    </row>
    <row r="61" spans="1:7" ht="15.95" customHeight="1">
      <c r="A61" s="259">
        <v>52</v>
      </c>
      <c r="B61" s="5"/>
      <c r="C61" s="257" t="s">
        <v>385</v>
      </c>
      <c r="D61" s="220" t="s">
        <v>223</v>
      </c>
      <c r="E61" s="244" t="s">
        <v>233</v>
      </c>
      <c r="F61" s="248" t="s">
        <v>259</v>
      </c>
      <c r="G61" s="222" t="s">
        <v>388</v>
      </c>
    </row>
    <row r="62" spans="1:7" ht="15.95" customHeight="1">
      <c r="A62" s="259">
        <v>53</v>
      </c>
      <c r="B62" s="5"/>
      <c r="C62" s="258" t="s">
        <v>385</v>
      </c>
      <c r="D62" s="225" t="s">
        <v>224</v>
      </c>
      <c r="E62" s="244" t="s">
        <v>233</v>
      </c>
      <c r="F62" s="248" t="s">
        <v>260</v>
      </c>
      <c r="G62" s="226" t="s">
        <v>389</v>
      </c>
    </row>
    <row r="63" spans="1:7" ht="15.95" customHeight="1">
      <c r="A63" s="259">
        <v>54</v>
      </c>
      <c r="B63" s="5"/>
      <c r="C63" s="38" t="s">
        <v>386</v>
      </c>
      <c r="D63" s="37" t="s">
        <v>387</v>
      </c>
      <c r="E63" s="244" t="s">
        <v>233</v>
      </c>
      <c r="F63" s="248" t="s">
        <v>260</v>
      </c>
      <c r="G63" s="162" t="s">
        <v>390</v>
      </c>
    </row>
    <row r="64" spans="1:7" ht="15.95" customHeight="1">
      <c r="A64" s="259">
        <v>55</v>
      </c>
      <c r="B64" s="5"/>
      <c r="C64" s="38" t="s">
        <v>391</v>
      </c>
      <c r="D64" s="37" t="s">
        <v>392</v>
      </c>
      <c r="E64" s="37" t="s">
        <v>235</v>
      </c>
      <c r="F64" s="248" t="s">
        <v>260</v>
      </c>
      <c r="G64" s="162" t="s">
        <v>393</v>
      </c>
    </row>
    <row r="65" spans="1:7" ht="15.95" customHeight="1">
      <c r="A65" s="259">
        <v>56</v>
      </c>
      <c r="B65" s="5"/>
      <c r="C65" s="38" t="s">
        <v>394</v>
      </c>
      <c r="D65" s="37" t="s">
        <v>364</v>
      </c>
      <c r="E65" s="37" t="s">
        <v>399</v>
      </c>
      <c r="F65" s="248" t="s">
        <v>312</v>
      </c>
      <c r="G65" s="162" t="s">
        <v>397</v>
      </c>
    </row>
    <row r="66" spans="1:7" ht="15.95" customHeight="1">
      <c r="A66" s="259">
        <v>57</v>
      </c>
      <c r="B66" s="5"/>
      <c r="C66" s="38" t="s">
        <v>395</v>
      </c>
      <c r="D66" s="37" t="s">
        <v>396</v>
      </c>
      <c r="E66" s="37" t="s">
        <v>400</v>
      </c>
      <c r="F66" s="248" t="s">
        <v>260</v>
      </c>
      <c r="G66" s="162" t="s">
        <v>398</v>
      </c>
    </row>
    <row r="67" spans="1:7" ht="15.95" customHeight="1">
      <c r="A67" s="259">
        <v>58</v>
      </c>
      <c r="B67" s="5"/>
      <c r="C67" s="37" t="s">
        <v>401</v>
      </c>
      <c r="D67" s="37" t="s">
        <v>402</v>
      </c>
      <c r="E67" s="452" t="s">
        <v>406</v>
      </c>
      <c r="F67" s="248" t="s">
        <v>312</v>
      </c>
      <c r="G67" s="162" t="s">
        <v>404</v>
      </c>
    </row>
    <row r="68" spans="1:7" ht="15.95" customHeight="1">
      <c r="A68" s="259">
        <v>59</v>
      </c>
      <c r="B68" s="5"/>
      <c r="C68" s="37" t="s">
        <v>403</v>
      </c>
      <c r="D68" s="37" t="s">
        <v>250</v>
      </c>
      <c r="E68" s="452" t="s">
        <v>406</v>
      </c>
      <c r="F68" s="248" t="s">
        <v>312</v>
      </c>
      <c r="G68" s="162" t="s">
        <v>405</v>
      </c>
    </row>
    <row r="69" spans="1:7" ht="15.95" customHeight="1">
      <c r="A69" s="155">
        <v>60</v>
      </c>
      <c r="B69" s="28"/>
      <c r="C69" s="225" t="s">
        <v>426</v>
      </c>
      <c r="D69" s="37" t="s">
        <v>223</v>
      </c>
      <c r="E69" s="453" t="s">
        <v>233</v>
      </c>
      <c r="F69" s="451" t="s">
        <v>259</v>
      </c>
      <c r="G69" s="226" t="s">
        <v>412</v>
      </c>
    </row>
    <row r="70" spans="1:7" ht="15.95" customHeight="1">
      <c r="A70" s="155">
        <v>61</v>
      </c>
      <c r="B70" s="28"/>
      <c r="C70" s="225" t="s">
        <v>427</v>
      </c>
      <c r="D70" s="37" t="s">
        <v>423</v>
      </c>
      <c r="E70" s="453" t="s">
        <v>233</v>
      </c>
      <c r="F70" s="451" t="s">
        <v>259</v>
      </c>
      <c r="G70" s="226" t="s">
        <v>414</v>
      </c>
    </row>
    <row r="71" spans="1:7" ht="15.95" customHeight="1">
      <c r="A71" s="155">
        <v>62</v>
      </c>
      <c r="B71" s="28"/>
      <c r="C71" s="225" t="s">
        <v>428</v>
      </c>
      <c r="D71" s="37" t="s">
        <v>424</v>
      </c>
      <c r="E71" s="453" t="s">
        <v>233</v>
      </c>
      <c r="F71" s="451" t="s">
        <v>259</v>
      </c>
      <c r="G71" s="226" t="s">
        <v>415</v>
      </c>
    </row>
    <row r="72" spans="1:7" ht="15.95" customHeight="1">
      <c r="A72" s="155">
        <v>63</v>
      </c>
      <c r="B72" s="28"/>
      <c r="C72" s="225" t="s">
        <v>429</v>
      </c>
      <c r="D72" s="37" t="s">
        <v>322</v>
      </c>
      <c r="E72" s="453" t="s">
        <v>384</v>
      </c>
      <c r="F72" s="451" t="s">
        <v>260</v>
      </c>
      <c r="G72" s="226" t="s">
        <v>418</v>
      </c>
    </row>
    <row r="73" spans="1:7" ht="15.95" customHeight="1">
      <c r="A73" s="155">
        <v>64</v>
      </c>
      <c r="B73" s="28"/>
      <c r="C73" s="225" t="s">
        <v>430</v>
      </c>
      <c r="D73" s="37" t="s">
        <v>425</v>
      </c>
      <c r="E73" s="453" t="s">
        <v>420</v>
      </c>
      <c r="F73" s="451" t="s">
        <v>421</v>
      </c>
      <c r="G73" s="226" t="s">
        <v>422</v>
      </c>
    </row>
    <row r="74" spans="1:7" ht="15.95" customHeight="1">
      <c r="A74" s="155">
        <v>65</v>
      </c>
      <c r="B74" s="28"/>
      <c r="C74" s="37" t="s">
        <v>431</v>
      </c>
      <c r="D74" s="251" t="s">
        <v>322</v>
      </c>
      <c r="E74" s="453" t="s">
        <v>420</v>
      </c>
      <c r="F74" s="451" t="s">
        <v>421</v>
      </c>
      <c r="G74" s="162" t="s">
        <v>432</v>
      </c>
    </row>
    <row r="75" spans="1:7" ht="15.95" customHeight="1">
      <c r="A75" s="259">
        <v>66</v>
      </c>
      <c r="B75" s="5"/>
      <c r="C75" s="37" t="s">
        <v>433</v>
      </c>
      <c r="D75" s="37" t="s">
        <v>434</v>
      </c>
      <c r="E75" s="452" t="s">
        <v>278</v>
      </c>
      <c r="F75" s="250" t="s">
        <v>260</v>
      </c>
      <c r="G75" s="162" t="s">
        <v>435</v>
      </c>
    </row>
    <row r="76" spans="1:7" ht="15.95" customHeight="1">
      <c r="A76" s="259">
        <v>67</v>
      </c>
      <c r="B76" s="5"/>
      <c r="C76" s="37" t="s">
        <v>437</v>
      </c>
      <c r="D76" s="37" t="s">
        <v>252</v>
      </c>
      <c r="E76" s="452" t="s">
        <v>438</v>
      </c>
      <c r="F76" s="250" t="s">
        <v>260</v>
      </c>
      <c r="G76" s="162" t="s">
        <v>436</v>
      </c>
    </row>
    <row r="77" spans="1:7" ht="15.95" customHeight="1">
      <c r="A77" s="155">
        <v>68</v>
      </c>
      <c r="B77" s="28"/>
      <c r="C77" s="148"/>
      <c r="D77" s="150"/>
      <c r="E77" s="149"/>
      <c r="F77" s="213"/>
      <c r="G77" s="162"/>
    </row>
    <row r="78" spans="1:7" ht="15.95" customHeight="1">
      <c r="A78" s="6">
        <v>113</v>
      </c>
      <c r="B78" s="28"/>
      <c r="C78" s="148"/>
      <c r="D78" s="150"/>
      <c r="E78" s="149"/>
      <c r="F78" s="213"/>
      <c r="G78" s="162"/>
    </row>
    <row r="79" spans="1:7" ht="15.95" customHeight="1">
      <c r="A79" s="6">
        <v>114</v>
      </c>
      <c r="B79" s="28"/>
      <c r="C79" s="148"/>
      <c r="D79" s="150"/>
      <c r="E79" s="149"/>
      <c r="F79" s="213"/>
      <c r="G79" s="162"/>
    </row>
    <row r="80" spans="1:7" ht="15.95" customHeight="1">
      <c r="A80" s="6">
        <v>115</v>
      </c>
      <c r="B80" s="28"/>
      <c r="C80" s="148"/>
      <c r="D80" s="150"/>
      <c r="E80" s="149"/>
      <c r="F80" s="213"/>
      <c r="G80" s="162"/>
    </row>
    <row r="81" spans="1:7" ht="15.95" customHeight="1">
      <c r="A81" s="6">
        <v>116</v>
      </c>
      <c r="B81" s="28"/>
      <c r="C81" s="148"/>
      <c r="D81" s="150"/>
      <c r="E81" s="149"/>
      <c r="F81" s="213"/>
      <c r="G81" s="162"/>
    </row>
    <row r="82" spans="1:7" ht="15.95" customHeight="1">
      <c r="A82" s="6">
        <v>117</v>
      </c>
      <c r="B82" s="28"/>
      <c r="C82" s="148"/>
      <c r="D82" s="150"/>
      <c r="E82" s="149"/>
      <c r="F82" s="213"/>
      <c r="G82" s="162"/>
    </row>
    <row r="83" spans="1:7" ht="15.95" customHeight="1">
      <c r="A83" s="6">
        <v>118</v>
      </c>
      <c r="B83" s="28"/>
      <c r="C83" s="148"/>
      <c r="D83" s="150"/>
      <c r="E83" s="149"/>
      <c r="F83" s="213"/>
      <c r="G83" s="162"/>
    </row>
    <row r="84" spans="1:7" ht="15.95" customHeight="1">
      <c r="A84" s="6">
        <v>119</v>
      </c>
      <c r="B84" s="28"/>
      <c r="C84" s="148"/>
      <c r="D84" s="150"/>
      <c r="E84" s="149"/>
      <c r="F84" s="213"/>
      <c r="G84" s="162"/>
    </row>
    <row r="85" spans="1:7" ht="15.95" customHeight="1">
      <c r="A85" s="6">
        <v>120</v>
      </c>
      <c r="B85" s="28"/>
      <c r="C85" s="148"/>
      <c r="D85" s="150"/>
      <c r="E85" s="149"/>
      <c r="F85" s="213"/>
      <c r="G85" s="162"/>
    </row>
    <row r="86" spans="1:7" ht="15.95" customHeight="1">
      <c r="A86" s="6">
        <v>121</v>
      </c>
      <c r="B86" s="28"/>
      <c r="C86" s="148"/>
      <c r="D86" s="150"/>
      <c r="E86" s="149"/>
      <c r="F86" s="213"/>
      <c r="G86" s="162"/>
    </row>
    <row r="87" spans="1:7" ht="15.95" customHeight="1">
      <c r="A87" s="6">
        <v>122</v>
      </c>
      <c r="B87" s="28"/>
      <c r="C87" s="148"/>
      <c r="D87" s="150"/>
      <c r="E87" s="149"/>
      <c r="F87" s="213"/>
      <c r="G87" s="162"/>
    </row>
    <row r="88" spans="1:7" ht="15.95" customHeight="1">
      <c r="A88" s="6">
        <v>123</v>
      </c>
      <c r="B88" s="28"/>
      <c r="C88" s="148"/>
      <c r="D88" s="150"/>
      <c r="E88" s="149"/>
      <c r="F88" s="213"/>
      <c r="G88" s="162"/>
    </row>
    <row r="89" spans="1:7" ht="15.95" customHeight="1">
      <c r="A89" s="6">
        <v>124</v>
      </c>
      <c r="B89" s="28"/>
      <c r="C89" s="148"/>
      <c r="D89" s="150"/>
      <c r="E89" s="149"/>
      <c r="F89" s="213"/>
      <c r="G89" s="162"/>
    </row>
    <row r="90" spans="1:7" ht="15.95" customHeight="1">
      <c r="A90" s="6">
        <v>125</v>
      </c>
      <c r="B90" s="28"/>
      <c r="C90" s="148"/>
      <c r="D90" s="150"/>
      <c r="E90" s="149"/>
      <c r="F90" s="213"/>
      <c r="G90" s="162"/>
    </row>
    <row r="91" spans="1:7" ht="15.95" customHeight="1">
      <c r="A91" s="6">
        <v>126</v>
      </c>
      <c r="B91" s="28"/>
      <c r="C91" s="148"/>
      <c r="D91" s="150"/>
      <c r="E91" s="149"/>
      <c r="F91" s="213"/>
      <c r="G91" s="162"/>
    </row>
    <row r="92" spans="1:7" ht="15.95" customHeight="1">
      <c r="A92" s="6">
        <v>127</v>
      </c>
      <c r="B92" s="28"/>
      <c r="C92" s="148"/>
      <c r="D92" s="150"/>
      <c r="E92" s="149"/>
      <c r="F92" s="213"/>
      <c r="G92" s="162"/>
    </row>
    <row r="93" spans="1:7" ht="15.95" customHeight="1">
      <c r="A93" s="6">
        <v>128</v>
      </c>
      <c r="B93" s="28"/>
      <c r="C93" s="148"/>
      <c r="D93" s="150"/>
      <c r="E93" s="149"/>
      <c r="F93" s="213"/>
      <c r="G93" s="162"/>
    </row>
    <row r="94" spans="1:7" ht="15.95" customHeight="1">
      <c r="A94" s="6">
        <v>129</v>
      </c>
      <c r="B94" s="28"/>
      <c r="C94" s="148"/>
      <c r="D94" s="150"/>
      <c r="E94" s="149"/>
      <c r="F94" s="213"/>
      <c r="G94" s="162"/>
    </row>
    <row r="95" spans="1:7" ht="15.95" customHeight="1">
      <c r="A95" s="6">
        <v>130</v>
      </c>
      <c r="B95" s="28"/>
      <c r="C95" s="148"/>
      <c r="D95" s="150"/>
      <c r="E95" s="149"/>
      <c r="F95" s="213"/>
      <c r="G95" s="162"/>
    </row>
    <row r="96" spans="1:7" ht="15.95" customHeight="1">
      <c r="A96" s="6">
        <v>131</v>
      </c>
      <c r="B96" s="28"/>
      <c r="C96" s="148"/>
      <c r="D96" s="150"/>
      <c r="E96" s="149"/>
      <c r="F96" s="213"/>
      <c r="G96" s="162"/>
    </row>
    <row r="97" spans="1:8" ht="15.95" customHeight="1">
      <c r="A97" s="6">
        <v>132</v>
      </c>
      <c r="B97" s="28"/>
      <c r="C97" s="148"/>
      <c r="D97" s="150"/>
      <c r="E97" s="149"/>
      <c r="F97" s="213"/>
      <c r="G97" s="162"/>
    </row>
    <row r="98" spans="1:8" ht="15.95" customHeight="1">
      <c r="A98" s="6">
        <v>133</v>
      </c>
      <c r="B98" s="28"/>
      <c r="C98" s="148"/>
      <c r="D98" s="150"/>
      <c r="E98" s="149"/>
      <c r="F98" s="213"/>
      <c r="G98" s="162"/>
    </row>
    <row r="99" spans="1:8" ht="15.95" customHeight="1">
      <c r="A99" s="6">
        <v>134</v>
      </c>
      <c r="B99" s="28"/>
      <c r="C99" s="148"/>
      <c r="D99" s="150"/>
      <c r="E99" s="149"/>
      <c r="F99" s="213"/>
      <c r="G99" s="162"/>
    </row>
    <row r="100" spans="1:8" ht="15.95" customHeight="1">
      <c r="A100" s="6">
        <v>135</v>
      </c>
      <c r="B100" s="28"/>
      <c r="C100" s="148"/>
      <c r="D100" s="150"/>
      <c r="E100" s="149"/>
      <c r="F100" s="213"/>
      <c r="G100" s="162"/>
    </row>
    <row r="101" spans="1:8" ht="15.95" customHeight="1">
      <c r="A101" s="6">
        <v>136</v>
      </c>
      <c r="B101" s="28"/>
      <c r="C101" s="148"/>
      <c r="D101" s="150"/>
      <c r="E101" s="149"/>
      <c r="F101" s="213"/>
      <c r="G101" s="162"/>
    </row>
    <row r="102" spans="1:8" ht="15.95" customHeight="1">
      <c r="A102" s="6">
        <v>137</v>
      </c>
      <c r="B102" s="5"/>
      <c r="C102" s="148"/>
      <c r="D102" s="150"/>
      <c r="E102" s="149"/>
      <c r="F102" s="213"/>
      <c r="G102" s="162"/>
    </row>
    <row r="103" spans="1:8" ht="15.95" customHeight="1">
      <c r="A103" s="6">
        <v>138</v>
      </c>
      <c r="B103" s="5"/>
      <c r="C103" s="148"/>
      <c r="D103" s="150"/>
      <c r="E103" s="149"/>
      <c r="F103" s="213"/>
      <c r="G103" s="162"/>
    </row>
    <row r="104" spans="1:8" ht="15.95" customHeight="1">
      <c r="A104" s="6">
        <v>139</v>
      </c>
      <c r="B104" s="5"/>
      <c r="C104" s="148"/>
      <c r="D104" s="150"/>
      <c r="E104" s="149"/>
      <c r="F104" s="213"/>
      <c r="G104" s="162"/>
    </row>
    <row r="105" spans="1:8" ht="15.95" customHeight="1">
      <c r="A105" s="6">
        <v>140</v>
      </c>
      <c r="B105" s="5"/>
      <c r="C105" s="148"/>
      <c r="D105" s="150"/>
      <c r="E105" s="149"/>
      <c r="F105" s="213"/>
      <c r="G105" s="162"/>
    </row>
    <row r="106" spans="1:8" ht="15.95" customHeight="1">
      <c r="A106" s="6">
        <v>141</v>
      </c>
      <c r="B106" s="5"/>
      <c r="C106" s="148"/>
      <c r="D106" s="150"/>
      <c r="E106" s="149"/>
      <c r="F106" s="213"/>
      <c r="G106" s="162"/>
    </row>
    <row r="107" spans="1:8" ht="15.95" customHeight="1">
      <c r="A107" s="6">
        <v>142</v>
      </c>
      <c r="B107" s="5"/>
      <c r="C107" s="148"/>
      <c r="D107" s="150"/>
      <c r="E107" s="149"/>
      <c r="F107" s="213"/>
      <c r="G107" s="162"/>
    </row>
    <row r="108" spans="1:8" ht="15.95" customHeight="1">
      <c r="A108" s="6">
        <v>143</v>
      </c>
      <c r="B108" s="5"/>
      <c r="C108" s="148"/>
      <c r="D108" s="150"/>
      <c r="E108" s="149"/>
      <c r="F108" s="213"/>
      <c r="G108" s="162"/>
    </row>
    <row r="109" spans="1:8" ht="15.95" customHeight="1">
      <c r="A109" s="6">
        <v>144</v>
      </c>
      <c r="B109" s="5"/>
      <c r="C109" s="148"/>
      <c r="D109" s="150"/>
      <c r="E109" s="149"/>
      <c r="F109" s="213"/>
      <c r="G109" s="162"/>
    </row>
    <row r="110" spans="1:8" ht="15.95" customHeight="1">
      <c r="A110" s="6">
        <v>145</v>
      </c>
      <c r="B110" s="5"/>
      <c r="C110" s="148"/>
      <c r="D110" s="150"/>
      <c r="E110" s="149"/>
      <c r="F110" s="213"/>
      <c r="G110" s="162"/>
      <c r="H110" s="227"/>
    </row>
    <row r="111" spans="1:8" ht="15.95" customHeight="1">
      <c r="A111" s="6">
        <v>146</v>
      </c>
      <c r="B111" s="5"/>
      <c r="C111" s="148"/>
      <c r="D111" s="150"/>
      <c r="E111" s="149"/>
      <c r="F111" s="213"/>
      <c r="G111" s="162"/>
    </row>
    <row r="112" spans="1:8" ht="15.95" customHeight="1">
      <c r="A112" s="6">
        <v>147</v>
      </c>
      <c r="B112" s="5"/>
      <c r="C112" s="148"/>
      <c r="D112" s="150"/>
      <c r="E112" s="149"/>
      <c r="F112" s="213"/>
      <c r="G112" s="162"/>
    </row>
    <row r="113" spans="1:7" ht="15.95" customHeight="1">
      <c r="A113" s="6">
        <v>148</v>
      </c>
      <c r="B113" s="5"/>
      <c r="C113" s="148"/>
      <c r="D113" s="150"/>
      <c r="E113" s="149"/>
      <c r="F113" s="213"/>
      <c r="G113" s="162"/>
    </row>
    <row r="114" spans="1:7" ht="15.95" customHeight="1">
      <c r="A114" s="6">
        <v>149</v>
      </c>
      <c r="B114" s="5"/>
      <c r="C114" s="148"/>
      <c r="D114" s="150"/>
      <c r="E114" s="149"/>
      <c r="F114" s="213"/>
      <c r="G114" s="162"/>
    </row>
    <row r="115" spans="1:7" ht="15.95" customHeight="1">
      <c r="A115" s="6">
        <v>150</v>
      </c>
      <c r="B115" s="5"/>
      <c r="C115" s="148"/>
      <c r="D115" s="150"/>
      <c r="E115" s="149"/>
      <c r="F115" s="213"/>
      <c r="G115" s="162"/>
    </row>
    <row r="116" spans="1:7" ht="15.95" customHeight="1">
      <c r="A116" s="6">
        <v>151</v>
      </c>
      <c r="B116" s="5"/>
      <c r="C116" s="148"/>
      <c r="D116" s="150"/>
      <c r="E116" s="149"/>
      <c r="F116" s="213"/>
      <c r="G116" s="162"/>
    </row>
    <row r="117" spans="1:7" ht="15.95" customHeight="1">
      <c r="A117" s="6">
        <v>152</v>
      </c>
      <c r="B117" s="5"/>
      <c r="C117" s="148"/>
      <c r="D117" s="150"/>
      <c r="E117" s="149"/>
      <c r="F117" s="213"/>
      <c r="G117" s="162"/>
    </row>
    <row r="118" spans="1:7" ht="15.95" customHeight="1">
      <c r="A118" s="6">
        <v>153</v>
      </c>
      <c r="B118" s="5"/>
      <c r="C118" s="148"/>
      <c r="D118" s="150"/>
      <c r="E118" s="149"/>
      <c r="F118" s="213"/>
      <c r="G118" s="162"/>
    </row>
    <row r="119" spans="1:7" ht="15.95" customHeight="1">
      <c r="A119" s="6">
        <v>154</v>
      </c>
      <c r="B119" s="5"/>
      <c r="C119" s="148"/>
      <c r="D119" s="150"/>
      <c r="E119" s="149"/>
      <c r="F119" s="213"/>
      <c r="G119" s="162"/>
    </row>
    <row r="120" spans="1:7" ht="15.95" customHeight="1">
      <c r="A120" s="6">
        <v>155</v>
      </c>
      <c r="B120" s="5"/>
      <c r="C120" s="148"/>
      <c r="D120" s="150"/>
      <c r="E120" s="149"/>
      <c r="F120" s="213"/>
      <c r="G120" s="162"/>
    </row>
    <row r="121" spans="1:7" ht="15.95" customHeight="1">
      <c r="A121" s="6">
        <v>156</v>
      </c>
      <c r="B121" s="5"/>
      <c r="C121" s="148"/>
      <c r="D121" s="150"/>
      <c r="E121" s="149"/>
      <c r="F121" s="213"/>
      <c r="G121" s="162"/>
    </row>
    <row r="122" spans="1:7" ht="15.95" customHeight="1">
      <c r="A122" s="6">
        <v>157</v>
      </c>
      <c r="B122" s="5"/>
      <c r="C122" s="148"/>
      <c r="D122" s="150"/>
      <c r="E122" s="149"/>
      <c r="F122" s="213"/>
      <c r="G122" s="162"/>
    </row>
    <row r="123" spans="1:7" ht="15.95" customHeight="1">
      <c r="A123" s="6">
        <v>158</v>
      </c>
      <c r="B123" s="5"/>
      <c r="C123" s="148"/>
      <c r="D123" s="150"/>
      <c r="E123" s="149"/>
      <c r="F123" s="213"/>
      <c r="G123" s="162"/>
    </row>
    <row r="124" spans="1:7" ht="15.95" customHeight="1">
      <c r="A124" s="6">
        <v>159</v>
      </c>
      <c r="B124" s="5"/>
      <c r="C124" s="148"/>
      <c r="D124" s="150"/>
      <c r="E124" s="149"/>
      <c r="F124" s="213"/>
      <c r="G124" s="162"/>
    </row>
    <row r="125" spans="1:7" ht="15.95" customHeight="1">
      <c r="A125" s="6">
        <v>160</v>
      </c>
      <c r="B125" s="5"/>
      <c r="C125" s="148"/>
      <c r="D125" s="150"/>
      <c r="E125" s="149"/>
      <c r="F125" s="213"/>
      <c r="G125" s="162"/>
    </row>
    <row r="126" spans="1:7" ht="15.95" customHeight="1">
      <c r="A126" s="6">
        <v>161</v>
      </c>
      <c r="B126" s="5"/>
      <c r="C126" s="148"/>
      <c r="D126" s="150"/>
      <c r="E126" s="149"/>
      <c r="F126" s="213"/>
      <c r="G126" s="162"/>
    </row>
    <row r="127" spans="1:7" ht="15.95" customHeight="1">
      <c r="A127" s="6">
        <v>162</v>
      </c>
      <c r="B127" s="5"/>
      <c r="C127" s="148"/>
      <c r="D127" s="150"/>
      <c r="E127" s="149"/>
      <c r="F127" s="213"/>
      <c r="G127" s="162"/>
    </row>
    <row r="128" spans="1:7" ht="15.95" customHeight="1">
      <c r="A128" s="6">
        <v>163</v>
      </c>
      <c r="B128" s="5"/>
      <c r="C128" s="148"/>
      <c r="D128" s="150"/>
      <c r="E128" s="149"/>
      <c r="F128" s="213"/>
      <c r="G128" s="162"/>
    </row>
    <row r="129" spans="1:7" ht="15.95" customHeight="1">
      <c r="A129" s="6">
        <v>164</v>
      </c>
      <c r="B129" s="5"/>
      <c r="C129" s="148"/>
      <c r="D129" s="150"/>
      <c r="E129" s="149"/>
      <c r="F129" s="213"/>
      <c r="G129" s="162"/>
    </row>
    <row r="130" spans="1:7" ht="15.95" customHeight="1">
      <c r="A130" s="6">
        <v>165</v>
      </c>
      <c r="B130" s="5"/>
      <c r="C130" s="148"/>
      <c r="D130" s="150"/>
      <c r="E130" s="149"/>
      <c r="F130" s="213"/>
      <c r="G130" s="162"/>
    </row>
    <row r="131" spans="1:7" ht="15.95" customHeight="1">
      <c r="A131" s="6">
        <v>166</v>
      </c>
      <c r="B131" s="5"/>
      <c r="C131" s="148"/>
      <c r="D131" s="150"/>
      <c r="E131" s="149"/>
      <c r="F131" s="213"/>
      <c r="G131" s="162"/>
    </row>
    <row r="132" spans="1:7" ht="15.95" customHeight="1">
      <c r="A132" s="6">
        <v>167</v>
      </c>
      <c r="B132" s="5"/>
      <c r="C132" s="148"/>
      <c r="D132" s="150"/>
      <c r="E132" s="149"/>
      <c r="F132" s="213"/>
      <c r="G132" s="162"/>
    </row>
    <row r="133" spans="1:7" ht="15.95" customHeight="1">
      <c r="A133" s="6">
        <v>168</v>
      </c>
      <c r="B133" s="5"/>
      <c r="C133" s="148"/>
      <c r="D133" s="150"/>
      <c r="E133" s="149"/>
      <c r="F133" s="213"/>
      <c r="G133" s="162"/>
    </row>
    <row r="134" spans="1:7" ht="15.95" customHeight="1">
      <c r="A134" s="6">
        <v>169</v>
      </c>
      <c r="B134" s="5"/>
      <c r="C134" s="148"/>
      <c r="D134" s="150"/>
      <c r="E134" s="149"/>
      <c r="F134" s="213"/>
      <c r="G134" s="162"/>
    </row>
    <row r="135" spans="1:7" ht="15.95" customHeight="1">
      <c r="A135" s="6">
        <v>170</v>
      </c>
      <c r="B135" s="5"/>
      <c r="C135" s="148"/>
      <c r="D135" s="150"/>
      <c r="E135" s="149"/>
      <c r="F135" s="213"/>
      <c r="G135" s="162"/>
    </row>
    <row r="136" spans="1:7" ht="15.95" customHeight="1">
      <c r="A136" s="6">
        <v>171</v>
      </c>
      <c r="B136" s="5"/>
      <c r="C136" s="148"/>
      <c r="D136" s="150"/>
      <c r="E136" s="149"/>
      <c r="F136" s="213"/>
      <c r="G136" s="162"/>
    </row>
    <row r="137" spans="1:7" ht="15.95" customHeight="1">
      <c r="A137" s="6">
        <v>172</v>
      </c>
      <c r="B137" s="5"/>
      <c r="C137" s="148"/>
      <c r="D137" s="150"/>
      <c r="E137" s="149"/>
      <c r="F137" s="213"/>
      <c r="G137" s="162"/>
    </row>
    <row r="138" spans="1:7" ht="15.95" customHeight="1">
      <c r="A138" s="6">
        <v>173</v>
      </c>
      <c r="B138" s="5"/>
      <c r="C138" s="148"/>
      <c r="D138" s="150"/>
      <c r="E138" s="149"/>
      <c r="F138" s="213"/>
      <c r="G138" s="162"/>
    </row>
    <row r="139" spans="1:7" ht="15.95" customHeight="1">
      <c r="A139" s="6">
        <v>174</v>
      </c>
      <c r="B139" s="5"/>
      <c r="C139" s="148"/>
      <c r="D139" s="150"/>
      <c r="E139" s="149"/>
      <c r="F139" s="213"/>
      <c r="G139" s="162"/>
    </row>
    <row r="140" spans="1:7" ht="15.95" customHeight="1">
      <c r="A140" s="6">
        <v>175</v>
      </c>
      <c r="B140" s="5"/>
      <c r="C140" s="148"/>
      <c r="D140" s="150"/>
      <c r="E140" s="149"/>
      <c r="F140" s="213"/>
      <c r="G140" s="162"/>
    </row>
    <row r="141" spans="1:7" ht="15.95" customHeight="1">
      <c r="A141" s="6">
        <v>176</v>
      </c>
      <c r="B141" s="5"/>
      <c r="C141" s="148"/>
      <c r="D141" s="150"/>
      <c r="E141" s="149"/>
      <c r="F141" s="213"/>
      <c r="G141" s="162"/>
    </row>
    <row r="142" spans="1:7" ht="15.95" customHeight="1">
      <c r="A142" s="6">
        <v>177</v>
      </c>
      <c r="B142" s="5"/>
      <c r="C142" s="148"/>
      <c r="D142" s="150"/>
      <c r="E142" s="149"/>
      <c r="F142" s="213"/>
      <c r="G142" s="162"/>
    </row>
    <row r="143" spans="1:7" ht="15.95" customHeight="1">
      <c r="A143" s="6">
        <v>178</v>
      </c>
      <c r="B143" s="5"/>
      <c r="C143" s="148"/>
      <c r="D143" s="150"/>
      <c r="E143" s="149"/>
      <c r="F143" s="213"/>
      <c r="G143" s="162"/>
    </row>
    <row r="144" spans="1:7" ht="15.95" customHeight="1">
      <c r="A144" s="6">
        <v>179</v>
      </c>
      <c r="B144" s="5"/>
      <c r="C144" s="148"/>
      <c r="D144" s="150"/>
      <c r="E144" s="149"/>
      <c r="F144" s="213"/>
      <c r="G144" s="162"/>
    </row>
    <row r="145" spans="1:7" ht="15.95" customHeight="1">
      <c r="A145" s="6">
        <v>180</v>
      </c>
      <c r="B145" s="5"/>
      <c r="C145" s="148"/>
      <c r="D145" s="150"/>
      <c r="E145" s="149"/>
      <c r="F145" s="213"/>
      <c r="G145" s="162"/>
    </row>
    <row r="146" spans="1:7" ht="15.95" customHeight="1">
      <c r="A146" s="6">
        <v>181</v>
      </c>
      <c r="B146" s="5"/>
      <c r="C146" s="148"/>
      <c r="D146" s="150"/>
      <c r="E146" s="149"/>
      <c r="F146" s="213"/>
      <c r="G146" s="162"/>
    </row>
    <row r="147" spans="1:7" ht="15.95" customHeight="1">
      <c r="A147" s="6">
        <v>182</v>
      </c>
      <c r="B147" s="5"/>
      <c r="C147" s="148"/>
      <c r="D147" s="150"/>
      <c r="E147" s="149"/>
      <c r="F147" s="213"/>
      <c r="G147" s="162"/>
    </row>
    <row r="148" spans="1:7" ht="15.95" customHeight="1">
      <c r="A148" s="6">
        <v>183</v>
      </c>
      <c r="B148" s="5"/>
      <c r="C148" s="148"/>
      <c r="D148" s="150"/>
      <c r="E148" s="149"/>
      <c r="F148" s="213"/>
      <c r="G148" s="162"/>
    </row>
    <row r="149" spans="1:7" ht="15.95" customHeight="1">
      <c r="A149" s="6">
        <v>184</v>
      </c>
      <c r="B149" s="5"/>
      <c r="C149" s="148"/>
      <c r="D149" s="150"/>
      <c r="E149" s="149"/>
      <c r="F149" s="213"/>
      <c r="G149" s="162"/>
    </row>
    <row r="150" spans="1:7" ht="15.95" customHeight="1">
      <c r="A150" s="6">
        <v>185</v>
      </c>
      <c r="B150" s="5"/>
      <c r="C150" s="148"/>
      <c r="D150" s="150"/>
      <c r="E150" s="149"/>
      <c r="F150" s="213"/>
      <c r="G150" s="162"/>
    </row>
    <row r="151" spans="1:7" ht="15.95" customHeight="1">
      <c r="A151" s="6">
        <v>186</v>
      </c>
      <c r="B151" s="5"/>
      <c r="C151" s="148"/>
      <c r="D151" s="150"/>
      <c r="E151" s="149"/>
      <c r="F151" s="213"/>
      <c r="G151" s="162"/>
    </row>
    <row r="152" spans="1:7" ht="15.95" customHeight="1">
      <c r="A152" s="6">
        <v>187</v>
      </c>
      <c r="B152" s="5"/>
      <c r="C152" s="148"/>
      <c r="D152" s="150"/>
      <c r="E152" s="149"/>
      <c r="F152" s="213"/>
      <c r="G152" s="162"/>
    </row>
    <row r="153" spans="1:7" ht="15.95" customHeight="1">
      <c r="A153" s="6">
        <v>188</v>
      </c>
      <c r="B153" s="5"/>
      <c r="C153" s="148"/>
      <c r="D153" s="150"/>
      <c r="E153" s="149"/>
      <c r="F153" s="213"/>
      <c r="G153" s="162"/>
    </row>
    <row r="154" spans="1:7" ht="15.95" customHeight="1">
      <c r="A154" s="6">
        <v>189</v>
      </c>
      <c r="B154" s="5"/>
      <c r="C154" s="148"/>
      <c r="D154" s="150"/>
      <c r="E154" s="149"/>
      <c r="F154" s="213"/>
      <c r="G154" s="162"/>
    </row>
    <row r="155" spans="1:7" ht="15.95" customHeight="1">
      <c r="A155" s="6">
        <v>190</v>
      </c>
      <c r="B155" s="5"/>
      <c r="C155" s="148"/>
      <c r="D155" s="150"/>
      <c r="E155" s="149"/>
      <c r="F155" s="213"/>
      <c r="G155" s="162"/>
    </row>
    <row r="156" spans="1:7" ht="15.95" customHeight="1">
      <c r="A156" s="6">
        <v>191</v>
      </c>
      <c r="B156" s="5"/>
      <c r="C156" s="148"/>
      <c r="D156" s="150"/>
      <c r="E156" s="149"/>
      <c r="F156" s="213"/>
      <c r="G156" s="162"/>
    </row>
    <row r="157" spans="1:7" ht="15.95" customHeight="1">
      <c r="A157" s="6">
        <v>192</v>
      </c>
      <c r="B157" s="5"/>
      <c r="C157" s="148"/>
      <c r="D157" s="150"/>
      <c r="E157" s="149"/>
      <c r="F157" s="213"/>
      <c r="G157" s="162"/>
    </row>
    <row r="158" spans="1:7" ht="15.95" customHeight="1">
      <c r="A158" s="6">
        <v>193</v>
      </c>
      <c r="B158" s="5"/>
      <c r="C158" s="148"/>
      <c r="D158" s="150"/>
      <c r="E158" s="149"/>
      <c r="F158" s="213"/>
      <c r="G158" s="162"/>
    </row>
    <row r="159" spans="1:7" ht="15.95" customHeight="1">
      <c r="A159" s="6">
        <v>194</v>
      </c>
      <c r="B159" s="5"/>
      <c r="C159" s="148"/>
      <c r="D159" s="150"/>
      <c r="E159" s="149"/>
      <c r="F159" s="213"/>
      <c r="G159" s="162"/>
    </row>
    <row r="160" spans="1:7" ht="15.95" customHeight="1">
      <c r="A160" s="6">
        <v>195</v>
      </c>
      <c r="B160" s="5"/>
      <c r="C160" s="148"/>
      <c r="D160" s="150"/>
      <c r="E160" s="149"/>
      <c r="F160" s="213"/>
      <c r="G160" s="162"/>
    </row>
    <row r="161" spans="1:7" ht="15.95" customHeight="1">
      <c r="A161" s="6">
        <v>196</v>
      </c>
      <c r="B161" s="5"/>
      <c r="C161" s="148"/>
      <c r="D161" s="150"/>
      <c r="E161" s="149"/>
      <c r="F161" s="213"/>
      <c r="G161" s="162"/>
    </row>
    <row r="162" spans="1:7" ht="15.95" customHeight="1">
      <c r="A162" s="6">
        <v>197</v>
      </c>
      <c r="B162" s="5"/>
    </row>
    <row r="163" spans="1:7" ht="15.95" customHeight="1">
      <c r="A163" s="6">
        <v>198</v>
      </c>
      <c r="B163" s="5"/>
    </row>
    <row r="164" spans="1:7" ht="15.95" customHeight="1">
      <c r="A164" s="6">
        <v>199</v>
      </c>
      <c r="B164" s="5"/>
    </row>
    <row r="165" spans="1:7" ht="15.95" customHeight="1">
      <c r="A165" s="6">
        <v>200</v>
      </c>
      <c r="B165" s="5"/>
    </row>
    <row r="166" spans="1:7" ht="15.95" customHeight="1"/>
    <row r="167" spans="1:7" ht="15.95" customHeight="1"/>
    <row r="168" spans="1:7" ht="15.95" customHeight="1"/>
    <row r="169" spans="1:7" ht="15.95" customHeight="1"/>
    <row r="170" spans="1:7" ht="15.95" customHeight="1"/>
    <row r="171" spans="1:7" ht="15.95" customHeight="1"/>
    <row r="172" spans="1:7" ht="15.95" customHeight="1"/>
    <row r="173" spans="1:7" ht="15.95" customHeight="1"/>
    <row r="174" spans="1:7" ht="15.95" customHeight="1"/>
    <row r="175" spans="1:7" ht="15.95" customHeight="1"/>
    <row r="176" spans="1:7"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sheetData>
  <sheetProtection formatCells="0" formatColumns="0" formatRows="0" insertColumns="0" insertRows="0" insertHyperlinks="0" deleteColumns="0" deleteRows="0" sort="0" autoFilter="0" pivotTables="0"/>
  <mergeCells count="5">
    <mergeCell ref="F7:F9"/>
    <mergeCell ref="A7:A9"/>
    <mergeCell ref="G7:G9"/>
    <mergeCell ref="E7:E9"/>
    <mergeCell ref="C7:D9"/>
  </mergeCells>
  <printOptions horizontalCentered="1"/>
  <pageMargins left="0.25" right="0.25" top="0.75" bottom="0.75" header="0.3" footer="0.3"/>
  <pageSetup paperSize="9" orientation="portrait" horizontalDpi="300" verticalDpi="300" r:id="rId1"/>
  <headerFooter alignWithMargins="0"/>
  <rowBreaks count="1" manualBreakCount="1">
    <brk id="50" max="6" man="1"/>
  </rowBreaks>
  <drawing r:id="rId2"/>
</worksheet>
</file>

<file path=xl/worksheets/sheet3.xml><?xml version="1.0" encoding="utf-8"?>
<worksheet xmlns="http://schemas.openxmlformats.org/spreadsheetml/2006/main" xmlns:r="http://schemas.openxmlformats.org/officeDocument/2006/relationships">
  <sheetPr codeName="Feuil2">
    <tabColor rgb="FF00B0F0"/>
  </sheetPr>
  <dimension ref="A2:B39"/>
  <sheetViews>
    <sheetView showGridLines="0" workbookViewId="0">
      <selection activeCell="D20" sqref="D20"/>
    </sheetView>
  </sheetViews>
  <sheetFormatPr baseColWidth="10" defaultRowHeight="12.75"/>
  <cols>
    <col min="1" max="1" width="8.85546875" customWidth="1"/>
    <col min="2" max="2" width="40" customWidth="1"/>
  </cols>
  <sheetData>
    <row r="2" spans="1:2" ht="18">
      <c r="A2" s="269" t="s">
        <v>14</v>
      </c>
      <c r="B2" s="269"/>
    </row>
    <row r="5" spans="1:2">
      <c r="A5" s="8">
        <v>1</v>
      </c>
      <c r="B5" s="114"/>
    </row>
    <row r="6" spans="1:2">
      <c r="A6" s="8">
        <v>2</v>
      </c>
      <c r="B6" s="114"/>
    </row>
    <row r="7" spans="1:2">
      <c r="A7" s="8">
        <v>3</v>
      </c>
      <c r="B7" s="114"/>
    </row>
    <row r="8" spans="1:2">
      <c r="A8" s="8">
        <v>4</v>
      </c>
      <c r="B8" s="114"/>
    </row>
    <row r="9" spans="1:2">
      <c r="A9" s="8">
        <v>5</v>
      </c>
      <c r="B9" s="114"/>
    </row>
    <row r="10" spans="1:2">
      <c r="A10" s="8">
        <v>6</v>
      </c>
      <c r="B10" s="114"/>
    </row>
    <row r="11" spans="1:2">
      <c r="A11" s="8">
        <v>7</v>
      </c>
      <c r="B11" s="114"/>
    </row>
    <row r="12" spans="1:2">
      <c r="A12" s="8">
        <v>8</v>
      </c>
      <c r="B12" s="114"/>
    </row>
    <row r="13" spans="1:2">
      <c r="A13" s="8">
        <v>9</v>
      </c>
      <c r="B13" s="115"/>
    </row>
    <row r="14" spans="1:2">
      <c r="A14" s="8">
        <v>10</v>
      </c>
      <c r="B14" s="114"/>
    </row>
    <row r="15" spans="1:2">
      <c r="A15" s="8">
        <v>11</v>
      </c>
      <c r="B15" s="114"/>
    </row>
    <row r="16" spans="1:2">
      <c r="A16" s="8">
        <v>12</v>
      </c>
      <c r="B16" s="114"/>
    </row>
    <row r="17" spans="1:2">
      <c r="A17" s="8">
        <v>13</v>
      </c>
      <c r="B17" s="114"/>
    </row>
    <row r="18" spans="1:2">
      <c r="A18" s="8">
        <v>14</v>
      </c>
      <c r="B18" s="114"/>
    </row>
    <row r="19" spans="1:2">
      <c r="A19" s="8">
        <v>15</v>
      </c>
      <c r="B19" s="114"/>
    </row>
    <row r="20" spans="1:2">
      <c r="A20" s="8">
        <v>16</v>
      </c>
      <c r="B20" s="114"/>
    </row>
    <row r="21" spans="1:2">
      <c r="A21" s="8">
        <v>17</v>
      </c>
      <c r="B21" s="115"/>
    </row>
    <row r="22" spans="1:2">
      <c r="A22" s="8">
        <v>18</v>
      </c>
      <c r="B22" s="115"/>
    </row>
    <row r="23" spans="1:2">
      <c r="A23" s="8">
        <v>19</v>
      </c>
      <c r="B23" s="115"/>
    </row>
    <row r="24" spans="1:2">
      <c r="A24" s="8">
        <v>20</v>
      </c>
      <c r="B24" s="115"/>
    </row>
    <row r="25" spans="1:2">
      <c r="A25" s="8">
        <v>21</v>
      </c>
      <c r="B25" s="115"/>
    </row>
    <row r="26" spans="1:2">
      <c r="A26" s="8">
        <v>22</v>
      </c>
      <c r="B26" s="115"/>
    </row>
    <row r="27" spans="1:2">
      <c r="A27" s="8">
        <v>23</v>
      </c>
      <c r="B27" s="115"/>
    </row>
    <row r="28" spans="1:2">
      <c r="A28" s="8">
        <v>24</v>
      </c>
      <c r="B28" s="115"/>
    </row>
    <row r="29" spans="1:2">
      <c r="A29" s="8">
        <v>25</v>
      </c>
      <c r="B29" s="115"/>
    </row>
    <row r="30" spans="1:2">
      <c r="A30" s="8">
        <v>26</v>
      </c>
      <c r="B30" s="115"/>
    </row>
    <row r="31" spans="1:2">
      <c r="A31" s="8">
        <v>27</v>
      </c>
      <c r="B31" s="115"/>
    </row>
    <row r="32" spans="1:2">
      <c r="A32" s="8">
        <v>28</v>
      </c>
      <c r="B32" s="115"/>
    </row>
    <row r="33" spans="1:2">
      <c r="A33" s="8">
        <v>29</v>
      </c>
      <c r="B33" s="115"/>
    </row>
    <row r="34" spans="1:2">
      <c r="A34" s="8">
        <v>30</v>
      </c>
      <c r="B34" s="115"/>
    </row>
    <row r="35" spans="1:2">
      <c r="A35" s="8">
        <v>31</v>
      </c>
      <c r="B35" s="115"/>
    </row>
    <row r="36" spans="1:2">
      <c r="A36" s="8">
        <v>32</v>
      </c>
      <c r="B36" s="115"/>
    </row>
    <row r="37" spans="1:2">
      <c r="A37" s="8">
        <v>33</v>
      </c>
      <c r="B37" s="115"/>
    </row>
    <row r="38" spans="1:2">
      <c r="A38" s="8">
        <v>34</v>
      </c>
      <c r="B38" s="115"/>
    </row>
    <row r="39" spans="1:2">
      <c r="A39" s="8">
        <v>35</v>
      </c>
      <c r="B39" s="115"/>
    </row>
  </sheetData>
  <mergeCells count="1">
    <mergeCell ref="A2:B2"/>
  </mergeCells>
  <printOptions horizontalCentered="1"/>
  <pageMargins left="0.78740157480314965" right="0.78740157480314965" top="0.98425196850393704" bottom="0.98425196850393704" header="0.51181102362204722" footer="0.51181102362204722"/>
  <pageSetup paperSize="9" orientation="portrait" horizontalDpi="4294967294" verticalDpi="1200" r:id="rId1"/>
  <headerFooter alignWithMargins="0"/>
</worksheet>
</file>

<file path=xl/worksheets/sheet4.xml><?xml version="1.0" encoding="utf-8"?>
<worksheet xmlns="http://schemas.openxmlformats.org/spreadsheetml/2006/main" xmlns:r="http://schemas.openxmlformats.org/officeDocument/2006/relationships">
  <sheetPr codeName="Feuil11">
    <tabColor rgb="FF00B0F0"/>
  </sheetPr>
  <dimension ref="A1:AK51"/>
  <sheetViews>
    <sheetView showZeros="0" workbookViewId="0">
      <selection activeCell="I46" sqref="I46"/>
    </sheetView>
  </sheetViews>
  <sheetFormatPr baseColWidth="10" defaultRowHeight="12.75"/>
  <cols>
    <col min="1" max="1" width="7.140625" customWidth="1"/>
    <col min="2" max="2" width="2.5703125" customWidth="1"/>
    <col min="3" max="3" width="9.28515625" customWidth="1"/>
    <col min="5" max="5" width="18.5703125" customWidth="1"/>
    <col min="6" max="6" width="10.5703125" customWidth="1"/>
    <col min="7" max="7" width="14.42578125" customWidth="1"/>
    <col min="8" max="8" width="7.5703125" customWidth="1"/>
    <col min="9" max="9" width="10.5703125" customWidth="1"/>
  </cols>
  <sheetData>
    <row r="1" spans="1:37">
      <c r="A1" s="270" t="s">
        <v>205</v>
      </c>
      <c r="B1" s="270"/>
      <c r="C1" s="270"/>
      <c r="D1" s="270"/>
      <c r="E1" s="270"/>
      <c r="F1" s="270"/>
      <c r="G1" s="270"/>
      <c r="H1" s="270"/>
      <c r="I1" s="270"/>
    </row>
    <row r="2" spans="1:37" ht="15.75">
      <c r="A2" s="275" t="s">
        <v>48</v>
      </c>
      <c r="B2" s="275"/>
      <c r="C2" s="275"/>
      <c r="D2" s="275"/>
      <c r="E2" s="275"/>
      <c r="F2" s="275"/>
      <c r="G2" s="275"/>
      <c r="H2" s="275"/>
      <c r="I2" s="275"/>
    </row>
    <row r="3" spans="1:37">
      <c r="C3" s="143"/>
      <c r="D3" s="143"/>
      <c r="E3" s="74"/>
      <c r="F3" s="74"/>
    </row>
    <row r="4" spans="1:37">
      <c r="A4" s="74" t="s">
        <v>49</v>
      </c>
      <c r="D4" s="274" t="str">
        <f>IF(Inscription!D3="","",Inscription!D3)</f>
        <v>V.C SANSAC ARPAJON</v>
      </c>
      <c r="E4" s="274"/>
      <c r="F4" s="274"/>
      <c r="G4" s="274"/>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row>
    <row r="5" spans="1:37">
      <c r="A5" s="74" t="s">
        <v>50</v>
      </c>
      <c r="C5" s="73" t="str">
        <f>IF(Inscription!D1="","",Inscription!D1)</f>
        <v>Souvenir René ISSIOT</v>
      </c>
      <c r="D5" s="73"/>
      <c r="E5" s="73"/>
      <c r="F5" s="75"/>
      <c r="G5" s="73"/>
    </row>
    <row r="6" spans="1:37">
      <c r="A6" s="74" t="s">
        <v>52</v>
      </c>
      <c r="B6" s="73" t="str">
        <f>IF(Inscription!D5="","",Inscription!D5)</f>
        <v>3ème catégorie - Juniors - PCO</v>
      </c>
      <c r="C6" s="73"/>
      <c r="D6" s="73"/>
      <c r="F6" s="113" t="s">
        <v>9</v>
      </c>
      <c r="G6" s="112">
        <f>IF(Inscription!D4="","",Inscription!D4)</f>
        <v>42449</v>
      </c>
    </row>
    <row r="7" spans="1:37">
      <c r="A7" s="164" t="s">
        <v>106</v>
      </c>
      <c r="B7" s="135"/>
      <c r="C7" s="135"/>
      <c r="D7" s="135"/>
      <c r="E7" s="75">
        <f>COUNTA(A12:A39)</f>
        <v>0</v>
      </c>
    </row>
    <row r="9" spans="1:37">
      <c r="A9" s="276" t="s">
        <v>26</v>
      </c>
      <c r="B9" s="29"/>
      <c r="C9" s="279" t="s">
        <v>36</v>
      </c>
      <c r="D9" s="280"/>
      <c r="E9" s="285" t="s">
        <v>1</v>
      </c>
      <c r="F9" s="288" t="s">
        <v>31</v>
      </c>
      <c r="G9" s="285" t="s">
        <v>5</v>
      </c>
      <c r="H9" s="271" t="s">
        <v>38</v>
      </c>
      <c r="I9" s="271" t="s">
        <v>37</v>
      </c>
    </row>
    <row r="10" spans="1:37">
      <c r="A10" s="277"/>
      <c r="B10" s="39"/>
      <c r="C10" s="281"/>
      <c r="D10" s="282"/>
      <c r="E10" s="286"/>
      <c r="F10" s="289"/>
      <c r="G10" s="286"/>
      <c r="H10" s="272"/>
      <c r="I10" s="272"/>
    </row>
    <row r="11" spans="1:37">
      <c r="A11" s="278"/>
      <c r="B11" s="30"/>
      <c r="C11" s="283"/>
      <c r="D11" s="284"/>
      <c r="E11" s="287"/>
      <c r="F11" s="290"/>
      <c r="G11" s="287"/>
      <c r="H11" s="273"/>
      <c r="I11" s="273"/>
    </row>
    <row r="12" spans="1:37" ht="15">
      <c r="A12" s="23"/>
      <c r="B12" s="28"/>
      <c r="C12" s="32" t="str">
        <f>IF(A12&gt;0,CONCATENATE((VLOOKUP($A12,Inscription!$A$10:$G$165,3,FALSE)),"   ",(VLOOKUP($A12,Inscription!$A$10:$G$165,4,FALSE)))," ")</f>
        <v xml:space="preserve"> </v>
      </c>
      <c r="D12" s="111"/>
      <c r="E12" s="7" t="str">
        <f>IF($A12&gt;0,(VLOOKUP($A12,Inscription!$A$10:$G$165,5,FALSE))," ")</f>
        <v xml:space="preserve"> </v>
      </c>
      <c r="F12" s="7" t="str">
        <f>IF($A12&gt;0,(VLOOKUP($A12,Inscription!$A$10:$G$165,6,FALSE))," ")</f>
        <v xml:space="preserve"> </v>
      </c>
      <c r="G12" s="7" t="str">
        <f>IF($A12&gt;0,(VLOOKUP($A12,Inscription!$A$10:$G$165,7,FALSE))," ")</f>
        <v xml:space="preserve"> </v>
      </c>
      <c r="H12" s="61"/>
      <c r="I12" s="61"/>
    </row>
    <row r="13" spans="1:37" ht="15">
      <c r="A13" s="23"/>
      <c r="B13" s="28"/>
      <c r="C13" s="32" t="str">
        <f>IF(A13&gt;0,CONCATENATE((VLOOKUP($A13,Inscription!$A$10:$G$165,3,FALSE)),"   ",(VLOOKUP($A13,Inscription!$A$10:$G$165,4,FALSE)))," ")</f>
        <v xml:space="preserve"> </v>
      </c>
      <c r="D13" s="111"/>
      <c r="E13" s="7" t="str">
        <f>IF($A13&gt;0,(VLOOKUP($A13,Inscription!$A$10:$G$165,5,FALSE))," ")</f>
        <v xml:space="preserve"> </v>
      </c>
      <c r="F13" s="7" t="str">
        <f>IF($A13&gt;0,(VLOOKUP($A13,Inscription!$A$10:$G$165,6,FALSE))," ")</f>
        <v xml:space="preserve"> </v>
      </c>
      <c r="G13" s="7" t="str">
        <f>IF($A13&gt;0,(VLOOKUP($A13,Inscription!$A$10:$G$165,7,FALSE))," ")</f>
        <v xml:space="preserve"> </v>
      </c>
      <c r="H13" s="61"/>
      <c r="I13" s="61"/>
    </row>
    <row r="14" spans="1:37" ht="15">
      <c r="A14" s="23"/>
      <c r="B14" s="28"/>
      <c r="C14" s="32" t="str">
        <f>IF(A14&gt;0,CONCATENATE((VLOOKUP($A14,Inscription!$A$10:$G$165,3,FALSE)),"   ",(VLOOKUP($A14,Inscription!$A$10:$G$165,4,FALSE)))," ")</f>
        <v xml:space="preserve"> </v>
      </c>
      <c r="D14" s="111"/>
      <c r="E14" s="7" t="str">
        <f>IF($A14&gt;0,(VLOOKUP($A14,Inscription!$A$10:$G$165,5,FALSE))," ")</f>
        <v xml:space="preserve"> </v>
      </c>
      <c r="F14" s="7" t="str">
        <f>IF($A14&gt;0,(VLOOKUP($A14,Inscription!$A$10:$G$165,6,FALSE))," ")</f>
        <v xml:space="preserve"> </v>
      </c>
      <c r="G14" s="7" t="str">
        <f>IF($A14&gt;0,(VLOOKUP($A14,Inscription!$A$10:$G$165,7,FALSE))," ")</f>
        <v xml:space="preserve"> </v>
      </c>
      <c r="H14" s="61"/>
      <c r="I14" s="61"/>
    </row>
    <row r="15" spans="1:37" ht="15">
      <c r="A15" s="23"/>
      <c r="B15" s="28"/>
      <c r="C15" s="32" t="str">
        <f>IF(A15&gt;0,CONCATENATE((VLOOKUP($A15,Inscription!$A$10:$G$165,3,FALSE)),"   ",(VLOOKUP($A15,Inscription!$A$10:$G$165,4,FALSE)))," ")</f>
        <v xml:space="preserve"> </v>
      </c>
      <c r="D15" s="111"/>
      <c r="E15" s="7" t="str">
        <f>IF($A15&gt;0,(VLOOKUP($A15,Inscription!$A$10:$G$165,5,FALSE))," ")</f>
        <v xml:space="preserve"> </v>
      </c>
      <c r="F15" s="7" t="str">
        <f>IF($A15&gt;0,(VLOOKUP($A15,Inscription!$A$10:$G$165,6,FALSE))," ")</f>
        <v xml:space="preserve"> </v>
      </c>
      <c r="G15" s="7" t="str">
        <f>IF($A15&gt;0,(VLOOKUP($A15,Inscription!$A$10:$G$165,7,FALSE))," ")</f>
        <v xml:space="preserve"> </v>
      </c>
      <c r="H15" s="61"/>
      <c r="I15" s="61"/>
    </row>
    <row r="16" spans="1:37" ht="15">
      <c r="A16" s="23"/>
      <c r="B16" s="28"/>
      <c r="C16" s="32" t="str">
        <f>IF(A16&gt;0,CONCATENATE((VLOOKUP($A16,Inscription!$A$10:$G$165,3,FALSE)),"   ",(VLOOKUP($A16,Inscription!$A$10:$G$165,4,FALSE)))," ")</f>
        <v xml:space="preserve"> </v>
      </c>
      <c r="D16" s="111"/>
      <c r="E16" s="7" t="str">
        <f>IF($A16&gt;0,(VLOOKUP($A16,Inscription!$A$10:$G$165,5,FALSE))," ")</f>
        <v xml:space="preserve"> </v>
      </c>
      <c r="F16" s="7" t="str">
        <f>IF($A16&gt;0,(VLOOKUP($A16,Inscription!$A$10:$G$165,6,FALSE))," ")</f>
        <v xml:space="preserve"> </v>
      </c>
      <c r="G16" s="7" t="str">
        <f>IF($A16&gt;0,(VLOOKUP($A16,Inscription!$A$10:$G$165,7,FALSE))," ")</f>
        <v xml:space="preserve"> </v>
      </c>
      <c r="H16" s="61"/>
      <c r="I16" s="61"/>
    </row>
    <row r="17" spans="1:9" ht="15">
      <c r="A17" s="23"/>
      <c r="B17" s="28"/>
      <c r="C17" s="32" t="str">
        <f>IF(A17&gt;0,CONCATENATE((VLOOKUP($A17,Inscription!$A$10:$G$165,3,FALSE)),"   ",(VLOOKUP($A17,Inscription!$A$10:$G$165,4,FALSE)))," ")</f>
        <v xml:space="preserve"> </v>
      </c>
      <c r="D17" s="111"/>
      <c r="E17" s="7" t="str">
        <f>IF($A17&gt;0,(VLOOKUP($A17,Inscription!$A$10:$G$165,5,FALSE))," ")</f>
        <v xml:space="preserve"> </v>
      </c>
      <c r="F17" s="7" t="str">
        <f>IF($A17&gt;0,(VLOOKUP($A17,Inscription!$A$10:$G$165,6,FALSE))," ")</f>
        <v xml:space="preserve"> </v>
      </c>
      <c r="G17" s="7" t="str">
        <f>IF($A17&gt;0,(VLOOKUP($A17,Inscription!$A$10:$G$165,7,FALSE))," ")</f>
        <v xml:space="preserve"> </v>
      </c>
      <c r="H17" s="61"/>
      <c r="I17" s="61"/>
    </row>
    <row r="18" spans="1:9" ht="15">
      <c r="A18" s="23"/>
      <c r="B18" s="28"/>
      <c r="C18" s="32" t="str">
        <f>IF(A18&gt;0,CONCATENATE((VLOOKUP($A18,Inscription!$A$10:$G$165,3,FALSE)),"   ",(VLOOKUP($A18,Inscription!$A$10:$G$165,4,FALSE)))," ")</f>
        <v xml:space="preserve"> </v>
      </c>
      <c r="D18" s="111"/>
      <c r="E18" s="7" t="str">
        <f>IF($A18&gt;0,(VLOOKUP($A18,Inscription!$A$10:$G$165,5,FALSE))," ")</f>
        <v xml:space="preserve"> </v>
      </c>
      <c r="F18" s="7" t="str">
        <f>IF($A18&gt;0,(VLOOKUP($A18,Inscription!$A$10:$G$165,6,FALSE))," ")</f>
        <v xml:space="preserve"> </v>
      </c>
      <c r="G18" s="7" t="str">
        <f>IF($A18&gt;0,(VLOOKUP($A18,Inscription!$A$10:$G$165,7,FALSE))," ")</f>
        <v xml:space="preserve"> </v>
      </c>
      <c r="H18" s="61"/>
      <c r="I18" s="61"/>
    </row>
    <row r="19" spans="1:9" ht="15">
      <c r="A19" s="23"/>
      <c r="B19" s="28"/>
      <c r="C19" s="32" t="str">
        <f>IF(A19&gt;0,CONCATENATE((VLOOKUP($A19,Inscription!$A$10:$G$165,3,FALSE)),"   ",(VLOOKUP($A19,Inscription!$A$10:$G$165,4,FALSE)))," ")</f>
        <v xml:space="preserve"> </v>
      </c>
      <c r="D19" s="111"/>
      <c r="E19" s="7" t="str">
        <f>IF($A19&gt;0,(VLOOKUP($A19,Inscription!$A$10:$G$165,5,FALSE))," ")</f>
        <v xml:space="preserve"> </v>
      </c>
      <c r="F19" s="7" t="str">
        <f>IF($A19&gt;0,(VLOOKUP($A19,Inscription!$A$10:$G$165,6,FALSE))," ")</f>
        <v xml:space="preserve"> </v>
      </c>
      <c r="G19" s="7" t="str">
        <f>IF($A19&gt;0,(VLOOKUP($A19,Inscription!$A$10:$G$165,7,FALSE))," ")</f>
        <v xml:space="preserve"> </v>
      </c>
      <c r="H19" s="61"/>
      <c r="I19" s="61"/>
    </row>
    <row r="20" spans="1:9" ht="15">
      <c r="A20" s="23"/>
      <c r="B20" s="28"/>
      <c r="C20" s="32" t="str">
        <f>IF(A20&gt;0,CONCATENATE((VLOOKUP($A20,Inscription!$A$10:$G$165,3,FALSE)),"   ",(VLOOKUP($A20,Inscription!$A$10:$G$165,4,FALSE)))," ")</f>
        <v xml:space="preserve"> </v>
      </c>
      <c r="D20" s="111"/>
      <c r="E20" s="7" t="str">
        <f>IF($A20&gt;0,(VLOOKUP($A20,Inscription!$A$10:$G$165,5,FALSE))," ")</f>
        <v xml:space="preserve"> </v>
      </c>
      <c r="F20" s="7" t="str">
        <f>IF($A20&gt;0,(VLOOKUP($A20,Inscription!$A$10:$G$165,6,FALSE))," ")</f>
        <v xml:space="preserve"> </v>
      </c>
      <c r="G20" s="7" t="str">
        <f>IF($A20&gt;0,(VLOOKUP($A20,Inscription!$A$10:$G$165,7,FALSE))," ")</f>
        <v xml:space="preserve"> </v>
      </c>
      <c r="H20" s="61"/>
      <c r="I20" s="61"/>
    </row>
    <row r="21" spans="1:9" ht="15">
      <c r="A21" s="23"/>
      <c r="B21" s="28"/>
      <c r="C21" s="32" t="str">
        <f>IF(A21&gt;0,CONCATENATE((VLOOKUP($A21,Inscription!$A$10:$G$165,3,FALSE)),"   ",(VLOOKUP($A21,Inscription!$A$10:$G$165,4,FALSE)))," ")</f>
        <v xml:space="preserve"> </v>
      </c>
      <c r="D21" s="111"/>
      <c r="E21" s="7" t="str">
        <f>IF($A21&gt;0,(VLOOKUP($A21,Inscription!$A$10:$G$165,5,FALSE))," ")</f>
        <v xml:space="preserve"> </v>
      </c>
      <c r="F21" s="7" t="str">
        <f>IF($A21&gt;0,(VLOOKUP($A21,Inscription!$A$10:$G$165,6,FALSE))," ")</f>
        <v xml:space="preserve"> </v>
      </c>
      <c r="G21" s="7" t="str">
        <f>IF($A21&gt;0,(VLOOKUP($A21,Inscription!$A$10:$G$165,7,FALSE))," ")</f>
        <v xml:space="preserve"> </v>
      </c>
      <c r="H21" s="61"/>
      <c r="I21" s="61"/>
    </row>
    <row r="22" spans="1:9" ht="15">
      <c r="A22" s="23"/>
      <c r="B22" s="28"/>
      <c r="C22" s="32" t="str">
        <f>IF(A22&gt;0,CONCATENATE((VLOOKUP($A22,Inscription!$A$10:$G$165,3,FALSE)),"   ",(VLOOKUP($A22,Inscription!$A$10:$G$165,4,FALSE)))," ")</f>
        <v xml:space="preserve"> </v>
      </c>
      <c r="D22" s="111"/>
      <c r="E22" s="7" t="str">
        <f>IF($A22&gt;0,(VLOOKUP($A22,Inscription!$A$10:$G$165,5,FALSE))," ")</f>
        <v xml:space="preserve"> </v>
      </c>
      <c r="F22" s="7" t="str">
        <f>IF($A22&gt;0,(VLOOKUP($A22,Inscription!$A$10:$G$165,6,FALSE))," ")</f>
        <v xml:space="preserve"> </v>
      </c>
      <c r="G22" s="7" t="str">
        <f>IF($A22&gt;0,(VLOOKUP($A22,Inscription!$A$10:$G$165,7,FALSE))," ")</f>
        <v xml:space="preserve"> </v>
      </c>
      <c r="H22" s="61"/>
      <c r="I22" s="61"/>
    </row>
    <row r="23" spans="1:9" ht="15">
      <c r="A23" s="23"/>
      <c r="B23" s="28"/>
      <c r="C23" s="32" t="str">
        <f>IF(A23&gt;0,CONCATENATE((VLOOKUP($A23,Inscription!$A$10:$G$165,3,FALSE)),"   ",(VLOOKUP($A23,Inscription!$A$10:$G$165,4,FALSE)))," ")</f>
        <v xml:space="preserve"> </v>
      </c>
      <c r="D23" s="111"/>
      <c r="E23" s="7" t="str">
        <f>IF($A23&gt;0,(VLOOKUP($A23,Inscription!$A$10:$G$165,5,FALSE))," ")</f>
        <v xml:space="preserve"> </v>
      </c>
      <c r="F23" s="7" t="str">
        <f>IF($A23&gt;0,(VLOOKUP($A23,Inscription!$A$10:$G$165,6,FALSE))," ")</f>
        <v xml:space="preserve"> </v>
      </c>
      <c r="G23" s="7" t="str">
        <f>IF($A23&gt;0,(VLOOKUP($A23,Inscription!$A$10:$G$165,7,FALSE))," ")</f>
        <v xml:space="preserve"> </v>
      </c>
      <c r="H23" s="61"/>
      <c r="I23" s="61"/>
    </row>
    <row r="24" spans="1:9" ht="15">
      <c r="A24" s="23"/>
      <c r="B24" s="28"/>
      <c r="C24" s="32" t="str">
        <f>IF(A24&gt;0,CONCATENATE((VLOOKUP($A24,Inscription!$A$10:$G$165,3,FALSE)),"   ",(VLOOKUP($A24,Inscription!$A$10:$G$165,4,FALSE)))," ")</f>
        <v xml:space="preserve"> </v>
      </c>
      <c r="D24" s="111"/>
      <c r="E24" s="7" t="str">
        <f>IF($A24&gt;0,(VLOOKUP($A24,Inscription!$A$10:$G$165,5,FALSE))," ")</f>
        <v xml:space="preserve"> </v>
      </c>
      <c r="F24" s="7" t="str">
        <f>IF($A24&gt;0,(VLOOKUP($A24,Inscription!$A$10:$G$165,6,FALSE))," ")</f>
        <v xml:space="preserve"> </v>
      </c>
      <c r="G24" s="7" t="str">
        <f>IF($A24&gt;0,(VLOOKUP($A24,Inscription!$A$10:$G$165,7,FALSE))," ")</f>
        <v xml:space="preserve"> </v>
      </c>
      <c r="H24" s="61"/>
      <c r="I24" s="61"/>
    </row>
    <row r="25" spans="1:9" ht="15">
      <c r="A25" s="23"/>
      <c r="B25" s="28"/>
      <c r="C25" s="32" t="str">
        <f>IF(A25&gt;0,CONCATENATE((VLOOKUP($A25,Inscription!$A$10:$G$165,3,FALSE)),"   ",(VLOOKUP($A25,Inscription!$A$10:$G$165,4,FALSE)))," ")</f>
        <v xml:space="preserve"> </v>
      </c>
      <c r="D25" s="111"/>
      <c r="E25" s="7" t="str">
        <f>IF($A25&gt;0,(VLOOKUP($A25,Inscription!$A$10:$G$165,5,FALSE))," ")</f>
        <v xml:space="preserve"> </v>
      </c>
      <c r="F25" s="7" t="str">
        <f>IF($A25&gt;0,(VLOOKUP($A25,Inscription!$A$10:$G$165,6,FALSE))," ")</f>
        <v xml:space="preserve"> </v>
      </c>
      <c r="G25" s="7" t="str">
        <f>IF($A25&gt;0,(VLOOKUP($A25,Inscription!$A$10:$G$165,7,FALSE))," ")</f>
        <v xml:space="preserve"> </v>
      </c>
      <c r="H25" s="61"/>
      <c r="I25" s="61"/>
    </row>
    <row r="26" spans="1:9" ht="15">
      <c r="A26" s="23"/>
      <c r="B26" s="28"/>
      <c r="C26" s="32" t="str">
        <f>IF(A26&gt;0,CONCATENATE((VLOOKUP($A26,Inscription!$A$10:$G$165,3,FALSE)),"   ",(VLOOKUP($A26,Inscription!$A$10:$G$165,4,FALSE)))," ")</f>
        <v xml:space="preserve"> </v>
      </c>
      <c r="D26" s="111"/>
      <c r="E26" s="7" t="str">
        <f>IF($A26&gt;0,(VLOOKUP($A26,Inscription!$A$10:$G$165,5,FALSE))," ")</f>
        <v xml:space="preserve"> </v>
      </c>
      <c r="F26" s="7" t="str">
        <f>IF($A26&gt;0,(VLOOKUP($A26,Inscription!$A$10:$G$165,6,FALSE))," ")</f>
        <v xml:space="preserve"> </v>
      </c>
      <c r="G26" s="7" t="str">
        <f>IF($A26&gt;0,(VLOOKUP($A26,Inscription!$A$10:$G$165,7,FALSE))," ")</f>
        <v xml:space="preserve"> </v>
      </c>
      <c r="H26" s="61"/>
      <c r="I26" s="61"/>
    </row>
    <row r="27" spans="1:9" ht="15">
      <c r="A27" s="23"/>
      <c r="B27" s="28"/>
      <c r="C27" s="32" t="str">
        <f>IF(A27&gt;0,CONCATENATE((VLOOKUP($A27,Inscription!$A$10:$G$165,3,FALSE)),"   ",(VLOOKUP($A27,Inscription!$A$10:$G$165,4,FALSE)))," ")</f>
        <v xml:space="preserve"> </v>
      </c>
      <c r="D27" s="111"/>
      <c r="E27" s="7" t="str">
        <f>IF($A27&gt;0,(VLOOKUP($A27,Inscription!$A$10:$G$165,5,FALSE))," ")</f>
        <v xml:space="preserve"> </v>
      </c>
      <c r="F27" s="7" t="str">
        <f>IF($A27&gt;0,(VLOOKUP($A27,Inscription!$A$10:$G$165,6,FALSE))," ")</f>
        <v xml:space="preserve"> </v>
      </c>
      <c r="G27" s="7" t="str">
        <f>IF($A27&gt;0,(VLOOKUP($A27,Inscription!$A$10:$G$165,7,FALSE))," ")</f>
        <v xml:space="preserve"> </v>
      </c>
      <c r="H27" s="61"/>
      <c r="I27" s="61"/>
    </row>
    <row r="28" spans="1:9" ht="15">
      <c r="A28" s="23"/>
      <c r="B28" s="28"/>
      <c r="C28" s="32" t="str">
        <f>IF(A28&gt;0,CONCATENATE((VLOOKUP($A28,Inscription!$A$10:$G$165,3,FALSE)),"   ",(VLOOKUP($A28,Inscription!$A$10:$G$165,4,FALSE)))," ")</f>
        <v xml:space="preserve"> </v>
      </c>
      <c r="D28" s="111"/>
      <c r="E28" s="7" t="str">
        <f>IF($A28&gt;0,(VLOOKUP($A28,Inscription!$A$10:$G$165,5,FALSE))," ")</f>
        <v xml:space="preserve"> </v>
      </c>
      <c r="F28" s="7" t="str">
        <f>IF($A28&gt;0,(VLOOKUP($A28,Inscription!$A$10:$G$165,6,FALSE))," ")</f>
        <v xml:space="preserve"> </v>
      </c>
      <c r="G28" s="7" t="str">
        <f>IF($A28&gt;0,(VLOOKUP($A28,Inscription!$A$10:$G$165,7,FALSE))," ")</f>
        <v xml:space="preserve"> </v>
      </c>
      <c r="H28" s="61"/>
      <c r="I28" s="61"/>
    </row>
    <row r="29" spans="1:9" ht="15">
      <c r="A29" s="23"/>
      <c r="B29" s="28"/>
      <c r="C29" s="32" t="str">
        <f>IF(A29&gt;0,CONCATENATE((VLOOKUP($A29,Inscription!$A$10:$G$165,3,FALSE)),"   ",(VLOOKUP($A29,Inscription!$A$10:$G$165,4,FALSE)))," ")</f>
        <v xml:space="preserve"> </v>
      </c>
      <c r="D29" s="111"/>
      <c r="E29" s="7" t="str">
        <f>IF($A29&gt;0,(VLOOKUP($A29,Inscription!$A$10:$G$165,5,FALSE))," ")</f>
        <v xml:space="preserve"> </v>
      </c>
      <c r="F29" s="7" t="str">
        <f>IF($A29&gt;0,(VLOOKUP($A29,Inscription!$A$10:$G$165,6,FALSE))," ")</f>
        <v xml:space="preserve"> </v>
      </c>
      <c r="G29" s="7" t="str">
        <f>IF($A29&gt;0,(VLOOKUP($A29,Inscription!$A$10:$G$165,7,FALSE))," ")</f>
        <v xml:space="preserve"> </v>
      </c>
      <c r="H29" s="61"/>
      <c r="I29" s="61"/>
    </row>
    <row r="30" spans="1:9" ht="15">
      <c r="A30" s="23"/>
      <c r="B30" s="28"/>
      <c r="C30" s="32" t="str">
        <f>IF(A30&gt;0,CONCATENATE((VLOOKUP($A30,Inscription!$A$10:$G$165,3,FALSE)),"   ",(VLOOKUP($A30,Inscription!$A$10:$G$165,4,FALSE)))," ")</f>
        <v xml:space="preserve"> </v>
      </c>
      <c r="D30" s="111"/>
      <c r="E30" s="7" t="str">
        <f>IF($A30&gt;0,(VLOOKUP($A30,Inscription!$A$10:$G$165,5,FALSE))," ")</f>
        <v xml:space="preserve"> </v>
      </c>
      <c r="F30" s="7" t="str">
        <f>IF($A30&gt;0,(VLOOKUP($A30,Inscription!$A$10:$G$165,6,FALSE))," ")</f>
        <v xml:space="preserve"> </v>
      </c>
      <c r="G30" s="7" t="str">
        <f>IF($A30&gt;0,(VLOOKUP($A30,Inscription!$A$10:$G$165,7,FALSE))," ")</f>
        <v xml:space="preserve"> </v>
      </c>
      <c r="H30" s="61"/>
      <c r="I30" s="61"/>
    </row>
    <row r="31" spans="1:9" ht="15">
      <c r="A31" s="23"/>
      <c r="B31" s="28"/>
      <c r="C31" s="32" t="str">
        <f>IF(A31&gt;0,CONCATENATE((VLOOKUP($A31,Inscription!$A$10:$G$165,3,FALSE)),"   ",(VLOOKUP($A31,Inscription!$A$10:$G$165,4,FALSE)))," ")</f>
        <v xml:space="preserve"> </v>
      </c>
      <c r="D31" s="111"/>
      <c r="E31" s="7" t="str">
        <f>IF($A31&gt;0,(VLOOKUP($A31,Inscription!$A$10:$G$165,5,FALSE))," ")</f>
        <v xml:space="preserve"> </v>
      </c>
      <c r="F31" s="7" t="str">
        <f>IF($A31&gt;0,(VLOOKUP($A31,Inscription!$A$10:$G$165,6,FALSE))," ")</f>
        <v xml:space="preserve"> </v>
      </c>
      <c r="G31" s="7" t="str">
        <f>IF($A31&gt;0,(VLOOKUP($A31,Inscription!$A$10:$G$165,7,FALSE))," ")</f>
        <v xml:space="preserve"> </v>
      </c>
      <c r="H31" s="61"/>
      <c r="I31" s="61"/>
    </row>
    <row r="32" spans="1:9" ht="15">
      <c r="A32" s="23"/>
      <c r="B32" s="28"/>
      <c r="C32" s="32" t="str">
        <f>IF(A32&gt;0,CONCATENATE((VLOOKUP($A32,Inscription!$A$10:$G$165,3,FALSE)),"   ",(VLOOKUP($A32,Inscription!$A$10:$G$165,4,FALSE)))," ")</f>
        <v xml:space="preserve"> </v>
      </c>
      <c r="D32" s="111"/>
      <c r="E32" s="7" t="str">
        <f>IF($A32&gt;0,(VLOOKUP($A32,Inscription!$A$10:$G$165,5,FALSE))," ")</f>
        <v xml:space="preserve"> </v>
      </c>
      <c r="F32" s="7" t="str">
        <f>IF($A32&gt;0,(VLOOKUP($A32,Inscription!$A$10:$G$165,6,FALSE))," ")</f>
        <v xml:space="preserve"> </v>
      </c>
      <c r="G32" s="7" t="str">
        <f>IF($A32&gt;0,(VLOOKUP($A32,Inscription!$A$10:$G$165,7,FALSE))," ")</f>
        <v xml:space="preserve"> </v>
      </c>
      <c r="H32" s="61"/>
      <c r="I32" s="61"/>
    </row>
    <row r="33" spans="1:9" ht="15">
      <c r="A33" s="23"/>
      <c r="B33" s="28"/>
      <c r="C33" s="32" t="str">
        <f>IF(A33&gt;0,CONCATENATE((VLOOKUP($A33,Inscription!$A$10:$G$165,3,FALSE)),"   ",(VLOOKUP($A33,Inscription!$A$10:$G$165,4,FALSE)))," ")</f>
        <v xml:space="preserve"> </v>
      </c>
      <c r="D33" s="111"/>
      <c r="E33" s="7" t="str">
        <f>IF($A33&gt;0,(VLOOKUP($A33,Inscription!$A$10:$G$165,5,FALSE))," ")</f>
        <v xml:space="preserve"> </v>
      </c>
      <c r="F33" s="7" t="str">
        <f>IF($A33&gt;0,(VLOOKUP($A33,Inscription!$A$10:$G$165,6,FALSE))," ")</f>
        <v xml:space="preserve"> </v>
      </c>
      <c r="G33" s="7" t="str">
        <f>IF($A33&gt;0,(VLOOKUP($A33,Inscription!$A$10:$G$165,7,FALSE))," ")</f>
        <v xml:space="preserve"> </v>
      </c>
      <c r="H33" s="61"/>
      <c r="I33" s="61"/>
    </row>
    <row r="34" spans="1:9" ht="15">
      <c r="A34" s="23"/>
      <c r="B34" s="28"/>
      <c r="C34" s="32" t="str">
        <f>IF(A34&gt;0,CONCATENATE((VLOOKUP($A34,Inscription!$A$10:$G$165,3,FALSE)),"   ",(VLOOKUP($A34,Inscription!$A$10:$G$165,4,FALSE)))," ")</f>
        <v xml:space="preserve"> </v>
      </c>
      <c r="D34" s="111"/>
      <c r="E34" s="7" t="str">
        <f>IF($A34&gt;0,(VLOOKUP($A34,Inscription!$A$10:$G$165,5,FALSE))," ")</f>
        <v xml:space="preserve"> </v>
      </c>
      <c r="F34" s="7" t="str">
        <f>IF($A34&gt;0,(VLOOKUP($A34,Inscription!$A$10:$G$165,6,FALSE))," ")</f>
        <v xml:space="preserve"> </v>
      </c>
      <c r="G34" s="7" t="str">
        <f>IF($A34&gt;0,(VLOOKUP($A34,Inscription!$A$10:$G$165,7,FALSE))," ")</f>
        <v xml:space="preserve"> </v>
      </c>
      <c r="H34" s="61"/>
      <c r="I34" s="61"/>
    </row>
    <row r="35" spans="1:9" ht="15">
      <c r="A35" s="23"/>
      <c r="B35" s="28"/>
      <c r="C35" s="32" t="str">
        <f>IF(A35&gt;0,CONCATENATE((VLOOKUP($A35,Inscription!$A$10:$G$165,3,FALSE)),"   ",(VLOOKUP($A35,Inscription!$A$10:$G$165,4,FALSE)))," ")</f>
        <v xml:space="preserve"> </v>
      </c>
      <c r="D35" s="111"/>
      <c r="E35" s="7" t="str">
        <f>IF($A35&gt;0,(VLOOKUP($A35,Inscription!$A$10:$G$165,5,FALSE))," ")</f>
        <v xml:space="preserve"> </v>
      </c>
      <c r="F35" s="7" t="str">
        <f>IF($A35&gt;0,(VLOOKUP($A35,Inscription!$A$10:$G$165,6,FALSE))," ")</f>
        <v xml:space="preserve"> </v>
      </c>
      <c r="G35" s="7" t="str">
        <f>IF($A35&gt;0,(VLOOKUP($A35,Inscription!$A$10:$G$165,7,FALSE))," ")</f>
        <v xml:space="preserve"> </v>
      </c>
      <c r="H35" s="61"/>
      <c r="I35" s="61"/>
    </row>
    <row r="36" spans="1:9" ht="15">
      <c r="A36" s="23"/>
      <c r="B36" s="28"/>
      <c r="C36" s="32" t="str">
        <f>IF(A36&gt;0,CONCATENATE((VLOOKUP($A36,Inscription!$A$10:$G$165,3,FALSE)),"   ",(VLOOKUP($A36,Inscription!$A$10:$G$165,4,FALSE)))," ")</f>
        <v xml:space="preserve"> </v>
      </c>
      <c r="D36" s="111"/>
      <c r="E36" s="7" t="str">
        <f>IF($A36&gt;0,(VLOOKUP($A36,Inscription!$A$10:$G$165,5,FALSE))," ")</f>
        <v xml:space="preserve"> </v>
      </c>
      <c r="F36" s="7" t="str">
        <f>IF($A36&gt;0,(VLOOKUP($A36,Inscription!$A$10:$G$165,6,FALSE))," ")</f>
        <v xml:space="preserve"> </v>
      </c>
      <c r="G36" s="7" t="str">
        <f>IF($A36&gt;0,(VLOOKUP($A36,Inscription!$A$10:$G$165,7,FALSE))," ")</f>
        <v xml:space="preserve"> </v>
      </c>
      <c r="H36" s="61"/>
      <c r="I36" s="61"/>
    </row>
    <row r="37" spans="1:9" ht="15">
      <c r="A37" s="23"/>
      <c r="B37" s="28"/>
      <c r="C37" s="32" t="str">
        <f>IF(A37&gt;0,CONCATENATE((VLOOKUP($A37,Inscription!$A$10:$G$165,3,FALSE)),"   ",(VLOOKUP($A37,Inscription!$A$10:$G$165,4,FALSE)))," ")</f>
        <v xml:space="preserve"> </v>
      </c>
      <c r="D37" s="111"/>
      <c r="E37" s="7" t="str">
        <f>IF($A37&gt;0,(VLOOKUP($A37,Inscription!$A$10:$G$165,5,FALSE))," ")</f>
        <v xml:space="preserve"> </v>
      </c>
      <c r="F37" s="7" t="str">
        <f>IF($A37&gt;0,(VLOOKUP($A37,Inscription!$A$10:$G$165,6,FALSE))," ")</f>
        <v xml:space="preserve"> </v>
      </c>
      <c r="G37" s="7" t="str">
        <f>IF($A37&gt;0,(VLOOKUP($A37,Inscription!$A$10:$G$165,7,FALSE))," ")</f>
        <v xml:space="preserve"> </v>
      </c>
      <c r="H37" s="61"/>
      <c r="I37" s="61"/>
    </row>
    <row r="38" spans="1:9" ht="15">
      <c r="A38" s="23"/>
      <c r="B38" s="28"/>
      <c r="C38" s="32" t="str">
        <f>IF(A38&gt;0,CONCATENATE((VLOOKUP($A38,Inscription!$A$10:$G$165,3,FALSE)),"   ",(VLOOKUP($A38,Inscription!$A$10:$G$165,4,FALSE)))," ")</f>
        <v xml:space="preserve"> </v>
      </c>
      <c r="D38" s="111"/>
      <c r="E38" s="7" t="str">
        <f>IF($A38&gt;0,(VLOOKUP($A38,Inscription!$A$10:$G$165,5,FALSE))," ")</f>
        <v xml:space="preserve"> </v>
      </c>
      <c r="F38" s="7" t="str">
        <f>IF($A38&gt;0,(VLOOKUP($A38,Inscription!$A$10:$G$165,6,FALSE))," ")</f>
        <v xml:space="preserve"> </v>
      </c>
      <c r="G38" s="7" t="str">
        <f>IF($A38&gt;0,(VLOOKUP($A38,Inscription!$A$10:$G$165,7,FALSE))," ")</f>
        <v xml:space="preserve"> </v>
      </c>
      <c r="H38" s="61"/>
      <c r="I38" s="61"/>
    </row>
    <row r="39" spans="1:9" ht="15">
      <c r="A39" s="23"/>
      <c r="B39" s="28"/>
      <c r="C39" s="32" t="str">
        <f>IF(A39&gt;0,CONCATENATE((VLOOKUP($A39,Inscription!$A$10:$G$165,3,FALSE)),"   ",(VLOOKUP($A39,Inscription!$A$10:$G$165,4,FALSE)))," ")</f>
        <v xml:space="preserve"> </v>
      </c>
      <c r="D39" s="111"/>
      <c r="E39" s="7" t="str">
        <f>IF($A39&gt;0,(VLOOKUP($A39,Inscription!$A$10:$G$165,5,FALSE))," ")</f>
        <v xml:space="preserve"> </v>
      </c>
      <c r="F39" s="7" t="str">
        <f>IF($A39&gt;0,(VLOOKUP($A39,Inscription!$A$10:$G$165,6,FALSE))," ")</f>
        <v xml:space="preserve"> </v>
      </c>
      <c r="G39" s="7" t="str">
        <f>IF($A39&gt;0,(VLOOKUP($A39,Inscription!$A$10:$G$165,7,FALSE))," ")</f>
        <v xml:space="preserve"> </v>
      </c>
      <c r="H39" s="61"/>
      <c r="I39" s="61"/>
    </row>
    <row r="40" spans="1:9" ht="13.5">
      <c r="A40" s="294" t="s">
        <v>123</v>
      </c>
      <c r="B40" s="294"/>
      <c r="C40" s="294"/>
      <c r="D40" s="294"/>
      <c r="E40" s="295"/>
      <c r="F40" s="295"/>
      <c r="G40" s="295"/>
      <c r="H40" s="76"/>
      <c r="I40" s="76"/>
    </row>
    <row r="41" spans="1:9" ht="13.5">
      <c r="A41" s="294"/>
      <c r="B41" s="294"/>
      <c r="C41" s="294"/>
      <c r="D41" s="294"/>
      <c r="E41" s="295"/>
      <c r="F41" s="295"/>
      <c r="G41" s="295"/>
      <c r="H41" s="76"/>
      <c r="I41" s="76"/>
    </row>
    <row r="42" spans="1:9" ht="13.5">
      <c r="A42" s="294"/>
      <c r="B42" s="294"/>
      <c r="C42" s="294"/>
      <c r="D42" s="294"/>
      <c r="E42" s="295"/>
      <c r="F42" s="295"/>
      <c r="G42" s="295"/>
      <c r="H42" s="76"/>
      <c r="I42" s="76"/>
    </row>
    <row r="43" spans="1:9" ht="13.5">
      <c r="A43" s="294"/>
      <c r="B43" s="294"/>
      <c r="C43" s="294"/>
      <c r="D43" s="294"/>
      <c r="E43" s="295"/>
      <c r="F43" s="295"/>
      <c r="G43" s="295"/>
      <c r="H43" s="76"/>
      <c r="I43" s="76"/>
    </row>
    <row r="44" spans="1:9" ht="13.5">
      <c r="A44" s="76"/>
      <c r="B44" s="76"/>
      <c r="C44" s="76"/>
      <c r="D44" s="76"/>
      <c r="E44" s="76"/>
      <c r="F44" s="76"/>
      <c r="G44" s="76"/>
      <c r="H44" s="76"/>
      <c r="I44" s="76"/>
    </row>
    <row r="45" spans="1:9" ht="13.5">
      <c r="A45" s="76"/>
      <c r="B45" s="76"/>
      <c r="C45" s="76"/>
      <c r="D45" s="76"/>
      <c r="E45" s="76"/>
      <c r="F45" s="76"/>
      <c r="G45" s="76"/>
      <c r="H45" s="76"/>
      <c r="I45" s="76"/>
    </row>
    <row r="46" spans="1:9" ht="13.5">
      <c r="A46" s="77" t="s">
        <v>51</v>
      </c>
      <c r="B46" s="76"/>
      <c r="C46" s="76"/>
      <c r="D46" s="163" t="s">
        <v>122</v>
      </c>
      <c r="E46">
        <f>COUNTA(E40:G43)</f>
        <v>0</v>
      </c>
      <c r="F46" s="75" t="s">
        <v>53</v>
      </c>
      <c r="G46" s="145"/>
      <c r="H46" s="144" t="s">
        <v>110</v>
      </c>
      <c r="I46" s="79">
        <f>E46*G46</f>
        <v>0</v>
      </c>
    </row>
    <row r="47" spans="1:9">
      <c r="B47" s="70"/>
      <c r="C47" s="70"/>
      <c r="E47" s="69">
        <f>$E$7</f>
        <v>0</v>
      </c>
      <c r="F47" s="75" t="s">
        <v>53</v>
      </c>
      <c r="G47" s="145"/>
      <c r="H47" s="144" t="s">
        <v>110</v>
      </c>
      <c r="I47" s="79">
        <f>E47*G47</f>
        <v>0</v>
      </c>
    </row>
    <row r="48" spans="1:9">
      <c r="A48" s="78"/>
      <c r="B48" s="78"/>
      <c r="C48" s="78"/>
      <c r="D48" s="78"/>
      <c r="E48" s="78"/>
      <c r="F48" s="78"/>
      <c r="G48" s="78"/>
    </row>
    <row r="49" spans="1:9" ht="45.75" customHeight="1">
      <c r="B49" s="291" t="s">
        <v>111</v>
      </c>
      <c r="C49" s="292"/>
      <c r="D49" s="293"/>
      <c r="E49" s="291" t="s">
        <v>112</v>
      </c>
      <c r="F49" s="293"/>
      <c r="G49" s="291" t="s">
        <v>113</v>
      </c>
      <c r="H49" s="292"/>
      <c r="I49" s="293"/>
    </row>
    <row r="50" spans="1:9" ht="18.75" customHeight="1">
      <c r="A50" s="146" t="s">
        <v>114</v>
      </c>
      <c r="G50" s="78"/>
    </row>
    <row r="51" spans="1:9">
      <c r="G51" s="78"/>
    </row>
  </sheetData>
  <mergeCells count="18">
    <mergeCell ref="B49:D49"/>
    <mergeCell ref="E49:F49"/>
    <mergeCell ref="G9:G11"/>
    <mergeCell ref="A40:D43"/>
    <mergeCell ref="E40:G40"/>
    <mergeCell ref="E41:G41"/>
    <mergeCell ref="E42:G42"/>
    <mergeCell ref="E43:G43"/>
    <mergeCell ref="G49:I49"/>
    <mergeCell ref="A1:I1"/>
    <mergeCell ref="H9:H11"/>
    <mergeCell ref="I9:I11"/>
    <mergeCell ref="D4:G4"/>
    <mergeCell ref="A2:I2"/>
    <mergeCell ref="A9:A11"/>
    <mergeCell ref="C9:D11"/>
    <mergeCell ref="E9:E11"/>
    <mergeCell ref="F9:F11"/>
  </mergeCells>
  <printOptions horizontalCentered="1"/>
  <pageMargins left="0.31496062992125984" right="0.39370078740157483" top="0.31496062992125984" bottom="0.26" header="0.27559055118110237" footer="0.2"/>
  <pageSetup paperSize="9"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sheetPr codeName="Feuil4"/>
  <dimension ref="A1:F154"/>
  <sheetViews>
    <sheetView showGridLines="0" showZeros="0" topLeftCell="A50" workbookViewId="0">
      <selection activeCell="B62" sqref="B62:B66"/>
    </sheetView>
  </sheetViews>
  <sheetFormatPr baseColWidth="10" defaultRowHeight="12.75"/>
  <cols>
    <col min="1" max="1" width="9.5703125" style="1" customWidth="1"/>
    <col min="2" max="2" width="27.140625" style="214" customWidth="1"/>
    <col min="3" max="3" width="38.140625" style="214" customWidth="1"/>
    <col min="4" max="4" width="22.140625" style="214" customWidth="1"/>
    <col min="5" max="5" width="15.7109375" style="214" customWidth="1"/>
    <col min="6" max="6" width="32.85546875" style="1" customWidth="1"/>
    <col min="7" max="16384" width="11.42578125" style="1"/>
  </cols>
  <sheetData>
    <row r="1" spans="1:6" ht="15.75">
      <c r="A1" s="296" t="s">
        <v>11</v>
      </c>
      <c r="B1" s="296"/>
      <c r="C1" s="296"/>
      <c r="D1" s="296"/>
      <c r="E1" s="296"/>
      <c r="F1" s="296"/>
    </row>
    <row r="2" spans="1:6">
      <c r="A2" s="211" t="s">
        <v>214</v>
      </c>
      <c r="B2" s="211" t="s">
        <v>209</v>
      </c>
      <c r="C2" s="211" t="s">
        <v>210</v>
      </c>
      <c r="D2" s="211" t="s">
        <v>23</v>
      </c>
      <c r="E2" s="211" t="s">
        <v>212</v>
      </c>
      <c r="F2" s="211" t="s">
        <v>211</v>
      </c>
    </row>
    <row r="3" spans="1:6" ht="24.95" customHeight="1">
      <c r="A3" s="3">
        <f>Inscription!A10</f>
        <v>1</v>
      </c>
      <c r="B3" s="232" t="s">
        <v>407</v>
      </c>
      <c r="C3" s="215" t="str">
        <f>Inscription!E10</f>
        <v>VELO CLUB SANSAC ARPAJON</v>
      </c>
      <c r="D3" s="215" t="str">
        <f>Inscription!F10</f>
        <v>PCO</v>
      </c>
      <c r="E3" s="247">
        <v>415072016</v>
      </c>
      <c r="F3" s="212"/>
    </row>
    <row r="4" spans="1:6" ht="24.95" customHeight="1">
      <c r="A4" s="3">
        <f>Inscription!A11</f>
        <v>2</v>
      </c>
      <c r="B4" s="232" t="s">
        <v>408</v>
      </c>
      <c r="C4" s="215" t="str">
        <f>Inscription!E11</f>
        <v>V.C PAYS DE SAINT FLOUR</v>
      </c>
      <c r="D4" s="215" t="str">
        <f>Inscription!F11</f>
        <v xml:space="preserve">Junior </v>
      </c>
      <c r="E4" s="247">
        <v>415014081</v>
      </c>
      <c r="F4" s="212"/>
    </row>
    <row r="5" spans="1:6" ht="24.95" customHeight="1">
      <c r="A5" s="3">
        <f>Inscription!A12</f>
        <v>3</v>
      </c>
      <c r="B5" s="232" t="s">
        <v>409</v>
      </c>
      <c r="C5" s="215" t="str">
        <f>Inscription!E12</f>
        <v>V.C PAYS DE SAINT FLOUR</v>
      </c>
      <c r="D5" s="215" t="str">
        <f>Inscription!F12</f>
        <v xml:space="preserve">Junior </v>
      </c>
      <c r="E5" s="247">
        <v>415014038</v>
      </c>
      <c r="F5" s="212"/>
    </row>
    <row r="6" spans="1:6" ht="24.95" customHeight="1">
      <c r="A6" s="3">
        <f>Inscription!A13</f>
        <v>4</v>
      </c>
      <c r="B6" s="232" t="s">
        <v>410</v>
      </c>
      <c r="C6" s="215" t="str">
        <f>Inscription!E13</f>
        <v>V.C PAYS DE SAINT FLOUR</v>
      </c>
      <c r="D6" s="215" t="str">
        <f>Inscription!F13</f>
        <v xml:space="preserve">3ème Catégorie </v>
      </c>
      <c r="E6" s="247">
        <v>415014002</v>
      </c>
      <c r="F6" s="212"/>
    </row>
    <row r="7" spans="1:6" ht="24.95" customHeight="1">
      <c r="A7" s="3">
        <f>Inscription!A14</f>
        <v>5</v>
      </c>
      <c r="B7" s="217" t="str">
        <f>CONCATENATE(Inscription!C14,"  ",Inscription!D14)</f>
        <v>MONIER  Guillaume</v>
      </c>
      <c r="C7" s="215" t="str">
        <f>Inscription!E14</f>
        <v>V.C PAYS DE SAINT FLOUR</v>
      </c>
      <c r="D7" s="215" t="str">
        <f>Inscription!F14</f>
        <v xml:space="preserve">3ème Catégorie </v>
      </c>
      <c r="E7" s="246" t="str">
        <f>Inscription!G14</f>
        <v>0415014156</v>
      </c>
      <c r="F7" s="212"/>
    </row>
    <row r="8" spans="1:6" ht="24.95" customHeight="1">
      <c r="A8" s="3">
        <f>Inscription!A15</f>
        <v>6</v>
      </c>
      <c r="B8" s="217" t="str">
        <f>CONCATENATE(Inscription!C15,"  ",Inscription!D15)</f>
        <v>SAINT ANTOINE  Julien</v>
      </c>
      <c r="C8" s="215" t="str">
        <f>Inscription!E15</f>
        <v>V.C PAYS DE SAINT FLOUR</v>
      </c>
      <c r="D8" s="215" t="str">
        <f>Inscription!F15</f>
        <v xml:space="preserve">3ème Catégorie </v>
      </c>
      <c r="E8" s="246" t="str">
        <f>Inscription!G15</f>
        <v>0415014096</v>
      </c>
      <c r="F8" s="212"/>
    </row>
    <row r="9" spans="1:6" ht="24.95" customHeight="1">
      <c r="A9" s="3">
        <f>Inscription!A16</f>
        <v>7</v>
      </c>
      <c r="B9" s="217" t="str">
        <f>CONCATENATE(Inscription!C16,"  ",Inscription!D16)</f>
        <v>DESTRUEL  Sébastien</v>
      </c>
      <c r="C9" s="215" t="str">
        <f>Inscription!E16</f>
        <v>VELO CLUB MAURSOIS</v>
      </c>
      <c r="D9" s="215" t="str">
        <f>Inscription!F16</f>
        <v xml:space="preserve">3ème Catégorie </v>
      </c>
      <c r="E9" s="246" t="str">
        <f>Inscription!G16</f>
        <v>0415029082</v>
      </c>
      <c r="F9" s="212"/>
    </row>
    <row r="10" spans="1:6" ht="24.95" customHeight="1">
      <c r="A10" s="3">
        <f>Inscription!A17</f>
        <v>8</v>
      </c>
      <c r="B10" s="217" t="str">
        <f>CONCATENATE(Inscription!C17,"  ",Inscription!D17)</f>
        <v>DUMAS  Félix</v>
      </c>
      <c r="C10" s="215" t="str">
        <f>Inscription!E21</f>
        <v>VELO CLUB MAURSOIS</v>
      </c>
      <c r="D10" s="215" t="str">
        <f>Inscription!F17</f>
        <v xml:space="preserve">3ème Catégorie </v>
      </c>
      <c r="E10" s="246" t="str">
        <f>Inscription!G17</f>
        <v>0415029008</v>
      </c>
      <c r="F10" s="212"/>
    </row>
    <row r="11" spans="1:6" ht="24.95" customHeight="1">
      <c r="A11" s="3">
        <v>9</v>
      </c>
      <c r="B11" s="217" t="str">
        <f>CONCATENATE(Inscription!C18,"  ",Inscription!D18)</f>
        <v>MATHIEU  Kévin</v>
      </c>
      <c r="C11" s="215" t="str">
        <f>Inscription!E18</f>
        <v>VELO CLUB MAURSOIS</v>
      </c>
      <c r="D11" s="215" t="str">
        <f>Inscription!F18</f>
        <v xml:space="preserve">3ème Catégorie </v>
      </c>
      <c r="E11" s="246" t="str">
        <f>Inscription!G18</f>
        <v>0415029005</v>
      </c>
      <c r="F11" s="212"/>
    </row>
    <row r="12" spans="1:6" ht="24.95" customHeight="1">
      <c r="A12" s="3">
        <f>Inscription!A19</f>
        <v>10</v>
      </c>
      <c r="B12" s="217" t="str">
        <f>CONCATENATE(Inscription!C19,"  ",Inscription!D19)</f>
        <v>RAYNAL  David</v>
      </c>
      <c r="C12" s="215" t="str">
        <f>Inscription!E19</f>
        <v>VELO CLUB MAURSOIS</v>
      </c>
      <c r="D12" s="215" t="str">
        <f>Inscription!F19</f>
        <v xml:space="preserve">3ème Catégorie </v>
      </c>
      <c r="E12" s="246" t="str">
        <f>Inscription!G19</f>
        <v>0415029015</v>
      </c>
      <c r="F12" s="212"/>
    </row>
    <row r="13" spans="1:6" ht="24.95" customHeight="1">
      <c r="A13" s="3">
        <v>11</v>
      </c>
      <c r="B13" s="217" t="str">
        <f>CONCATENATE(Inscription!C20,"  ",Inscription!D20)</f>
        <v>TROUPEL  Romain</v>
      </c>
      <c r="C13" s="215" t="str">
        <f>Inscription!E20</f>
        <v>VELO CLUB MAURSOIS</v>
      </c>
      <c r="D13" s="215" t="str">
        <f>Inscription!F20</f>
        <v xml:space="preserve">3ème Catégorie </v>
      </c>
      <c r="E13" s="246" t="str">
        <f>Inscription!G20</f>
        <v>0415029014</v>
      </c>
      <c r="F13" s="212"/>
    </row>
    <row r="14" spans="1:6" ht="24.95" customHeight="1">
      <c r="A14" s="3">
        <v>12</v>
      </c>
      <c r="B14" s="217" t="str">
        <f>CONCATENATE(Inscription!C21,"  ",Inscription!D21)</f>
        <v>VERNHES  Sébastien</v>
      </c>
      <c r="C14" s="215" t="str">
        <f>Inscription!E21</f>
        <v>VELO CLUB MAURSOIS</v>
      </c>
      <c r="D14" s="215" t="str">
        <f>Inscription!F21</f>
        <v xml:space="preserve">3ème Catégorie </v>
      </c>
      <c r="E14" s="246" t="str">
        <f>Inscription!G21</f>
        <v>0415029106</v>
      </c>
      <c r="F14" s="212"/>
    </row>
    <row r="15" spans="1:6" ht="24.95" customHeight="1">
      <c r="A15" s="3">
        <v>13</v>
      </c>
      <c r="B15" s="217" t="str">
        <f>CONCATENATE(Inscription!C22,"  ",Inscription!D22)</f>
        <v>ALAZARD  Jérôme</v>
      </c>
      <c r="C15" s="215" t="str">
        <f>Inscription!E22</f>
        <v>A.C.V. AURILLACOIS</v>
      </c>
      <c r="D15" s="215" t="str">
        <f>Inscription!F22</f>
        <v>Pass`Cyclisme Open (D1)</v>
      </c>
      <c r="E15" s="246" t="str">
        <f>Inscription!G22</f>
        <v>0415060021</v>
      </c>
      <c r="F15" s="212"/>
    </row>
    <row r="16" spans="1:6" ht="24.95" customHeight="1">
      <c r="A16" s="3">
        <f>Inscription!A23</f>
        <v>14</v>
      </c>
      <c r="B16" s="217" t="str">
        <f>CONCATENATE(Inscription!C23,"  ",Inscription!D23)</f>
        <v>BEYSSAC  Florentin</v>
      </c>
      <c r="C16" s="215" t="str">
        <f>Inscription!E23</f>
        <v>A.C.V. AURILLACOIS</v>
      </c>
      <c r="D16" s="215" t="str">
        <f>Inscription!F23</f>
        <v xml:space="preserve">Junior </v>
      </c>
      <c r="E16" s="216" t="str">
        <f>Inscription!G23</f>
        <v>0415060011</v>
      </c>
      <c r="F16" s="212"/>
    </row>
    <row r="17" spans="1:6" ht="24.95" customHeight="1">
      <c r="A17" s="3">
        <v>15</v>
      </c>
      <c r="B17" s="217" t="str">
        <f>CONCATENATE(Inscription!C24,"  ",Inscription!D24)</f>
        <v>CANTOURNET  Bernard</v>
      </c>
      <c r="C17" s="215" t="str">
        <f>Inscription!E24</f>
        <v>A.C.V. AURILLACOIS</v>
      </c>
      <c r="D17" s="215" t="str">
        <f>Inscription!F24</f>
        <v>Pass`Cyclisme Open (D1)</v>
      </c>
      <c r="E17" s="216" t="str">
        <f>Inscription!G24</f>
        <v>0415060273</v>
      </c>
      <c r="F17" s="212"/>
    </row>
    <row r="18" spans="1:6" ht="24.95" customHeight="1">
      <c r="A18" s="3">
        <f>Inscription!A25</f>
        <v>16</v>
      </c>
      <c r="B18" s="217" t="str">
        <f>CONCATENATE(Inscription!C25,"  ",Inscription!D25)</f>
        <v>CHEYMOL  Quentin</v>
      </c>
      <c r="C18" s="215" t="str">
        <f>Inscription!E25</f>
        <v>A.C.V. AURILLACOIS</v>
      </c>
      <c r="D18" s="215" t="str">
        <f>Inscription!F25</f>
        <v>Pass`Cyclisme Open (D1)</v>
      </c>
      <c r="E18" s="216" t="str">
        <f>Inscription!G25</f>
        <v>0415060093</v>
      </c>
      <c r="F18" s="212"/>
    </row>
    <row r="19" spans="1:6" ht="24.95" customHeight="1">
      <c r="A19" s="3">
        <v>17</v>
      </c>
      <c r="B19" s="217" t="str">
        <f>CONCATENATE(Inscription!C26,"  ",Inscription!D26)</f>
        <v>ENJALBERT  Pierre</v>
      </c>
      <c r="C19" s="215" t="str">
        <f>Inscription!E26</f>
        <v>A.C.V. AURILLACOIS</v>
      </c>
      <c r="D19" s="215" t="str">
        <f>Inscription!F26</f>
        <v xml:space="preserve">3ème Catégorie </v>
      </c>
      <c r="E19" s="216" t="str">
        <f>Inscription!G26</f>
        <v>0415060087</v>
      </c>
      <c r="F19" s="212"/>
    </row>
    <row r="20" spans="1:6" ht="24.95" customHeight="1">
      <c r="A20" s="3">
        <f>Inscription!A27</f>
        <v>18</v>
      </c>
      <c r="B20" s="217" t="str">
        <f>CONCATENATE(Inscription!C27,"  ",Inscription!D27)</f>
        <v>LAVIGNE  David</v>
      </c>
      <c r="C20" s="215" t="str">
        <f>Inscription!E27</f>
        <v>A.C.V. AURILLACOIS</v>
      </c>
      <c r="D20" s="215" t="str">
        <f>Inscription!F27</f>
        <v>Pass`Cyclisme Open (D1)</v>
      </c>
      <c r="E20" s="216" t="str">
        <f>Inscription!G27</f>
        <v>0415060142</v>
      </c>
      <c r="F20" s="212"/>
    </row>
    <row r="21" spans="1:6" ht="24.95" customHeight="1">
      <c r="A21" s="3">
        <v>19</v>
      </c>
      <c r="B21" s="217" t="str">
        <f>CONCATENATE(Inscription!C28,"  ",Inscription!D28)</f>
        <v>MARTINEZ  Francisco</v>
      </c>
      <c r="C21" s="215" t="str">
        <f>Inscription!E28</f>
        <v>A.C.V. AURILLACOIS</v>
      </c>
      <c r="D21" s="215" t="str">
        <f>Inscription!F28</f>
        <v>Pass`Cyclisme Open (D1)</v>
      </c>
      <c r="E21" s="216" t="str">
        <f>Inscription!G28</f>
        <v>0415060255</v>
      </c>
      <c r="F21" s="212"/>
    </row>
    <row r="22" spans="1:6" ht="24.95" customHeight="1">
      <c r="A22" s="3">
        <f>Inscription!A29</f>
        <v>20</v>
      </c>
      <c r="B22" s="217" t="str">
        <f>CONCATENATE(Inscription!C29,"  ",Inscription!D29)</f>
        <v>PAGET  Valentin</v>
      </c>
      <c r="C22" s="215" t="str">
        <f>Inscription!E29</f>
        <v>A.C.V. AURILLACOIS</v>
      </c>
      <c r="D22" s="215" t="str">
        <f>Inscription!F29</f>
        <v>Pass`Cyclisme Open (D1)</v>
      </c>
      <c r="E22" s="216" t="str">
        <f>Inscription!G29</f>
        <v>0415060174</v>
      </c>
      <c r="F22" s="212"/>
    </row>
    <row r="23" spans="1:6" ht="24.95" customHeight="1">
      <c r="A23" s="3">
        <v>21</v>
      </c>
      <c r="B23" s="217" t="str">
        <f>CONCATENATE(Inscription!C30,"  ",Inscription!D30)</f>
        <v>PRAT  Julien</v>
      </c>
      <c r="C23" s="215" t="str">
        <f>Inscription!E30</f>
        <v>A.C.V. AURILLACOIS</v>
      </c>
      <c r="D23" s="215" t="str">
        <f>Inscription!F30</f>
        <v xml:space="preserve">Junior </v>
      </c>
      <c r="E23" s="216" t="str">
        <f>Inscription!G30</f>
        <v>0415060085</v>
      </c>
      <c r="F23" s="212"/>
    </row>
    <row r="24" spans="1:6" ht="24.95" customHeight="1">
      <c r="A24" s="3">
        <v>22</v>
      </c>
      <c r="B24" s="217" t="str">
        <f>CONCATENATE(Inscription!C31,"  ",Inscription!D31)</f>
        <v>PRUNET  Antoine</v>
      </c>
      <c r="C24" s="215" t="str">
        <f>Inscription!E31</f>
        <v>A.C.V. AURILLACOIS</v>
      </c>
      <c r="D24" s="215" t="str">
        <f>Inscription!F31</f>
        <v xml:space="preserve">Junior </v>
      </c>
      <c r="E24" s="216" t="str">
        <f>Inscription!G31</f>
        <v>0415060031</v>
      </c>
      <c r="F24" s="212"/>
    </row>
    <row r="25" spans="1:6" ht="24.95" customHeight="1">
      <c r="A25" s="3">
        <v>23</v>
      </c>
      <c r="B25" s="217" t="str">
        <f>CONCATENATE(Inscription!C32,"  ",Inscription!D32)</f>
        <v>TEULET  Gaspard</v>
      </c>
      <c r="C25" s="215" t="str">
        <f>Inscription!E32</f>
        <v>A.C.V. AURILLACOIS</v>
      </c>
      <c r="D25" s="215" t="str">
        <f>Inscription!F32</f>
        <v>Pass`Cyclisme Open (D1)</v>
      </c>
      <c r="E25" s="216" t="str">
        <f>Inscription!G32</f>
        <v>0415060037</v>
      </c>
      <c r="F25" s="212"/>
    </row>
    <row r="26" spans="1:6" ht="24.95" customHeight="1">
      <c r="A26" s="3">
        <v>24</v>
      </c>
      <c r="B26" s="217" t="str">
        <f>CONCATENATE(Inscription!C33,"  ",Inscription!D33)</f>
        <v>TOURDE  Victor</v>
      </c>
      <c r="C26" s="215" t="str">
        <f>Inscription!E33</f>
        <v>A.C.V. AURILLACOIS</v>
      </c>
      <c r="D26" s="215" t="str">
        <f>Inscription!F33</f>
        <v xml:space="preserve">Junior </v>
      </c>
      <c r="E26" s="216" t="str">
        <f>Inscription!G33</f>
        <v>0415060042</v>
      </c>
      <c r="F26" s="212"/>
    </row>
    <row r="27" spans="1:6" ht="24.95" customHeight="1">
      <c r="A27" s="3">
        <v>25</v>
      </c>
      <c r="B27" s="217" t="str">
        <f>CONCATENATE(Inscription!C34,"  ",Inscription!D34)</f>
        <v>VOLPI  Pierre Jean</v>
      </c>
      <c r="C27" s="215" t="str">
        <f>Inscription!E34</f>
        <v>A.C.V. AURILLACOIS</v>
      </c>
      <c r="D27" s="215" t="str">
        <f>Inscription!F34</f>
        <v xml:space="preserve">Junior </v>
      </c>
      <c r="E27" s="216" t="str">
        <f>Inscription!G34</f>
        <v>0415060049</v>
      </c>
      <c r="F27" s="212"/>
    </row>
    <row r="28" spans="1:6" ht="24.95" customHeight="1">
      <c r="A28" s="3">
        <v>26</v>
      </c>
      <c r="B28" s="217" t="str">
        <f>CONCATENATE(Inscription!C35,"  ",Inscription!D35)</f>
        <v>FAJOUX  Yann</v>
      </c>
      <c r="C28" s="215" t="str">
        <f>Inscription!E35</f>
        <v>V.C MAURIACOIS</v>
      </c>
      <c r="D28" s="215" t="str">
        <f>Inscription!F35</f>
        <v xml:space="preserve">Junior </v>
      </c>
      <c r="E28" s="216" t="str">
        <f>Inscription!G35</f>
        <v>0415070172</v>
      </c>
      <c r="F28" s="212"/>
    </row>
    <row r="29" spans="1:6" ht="24.95" customHeight="1">
      <c r="A29" s="3">
        <v>27</v>
      </c>
      <c r="B29" s="217" t="str">
        <f>CONCATENATE(Inscription!C36,"  ",Inscription!D36)</f>
        <v>BONNABAUD  Gautier</v>
      </c>
      <c r="C29" s="215" t="str">
        <f>Inscription!E36</f>
        <v>V.S BRIVADOIS</v>
      </c>
      <c r="D29" s="215" t="str">
        <f>Inscription!F36</f>
        <v xml:space="preserve">Junior </v>
      </c>
      <c r="E29" s="216" t="str">
        <f>Inscription!G36</f>
        <v>0443032043</v>
      </c>
      <c r="F29" s="212"/>
    </row>
    <row r="30" spans="1:6" ht="24.95" customHeight="1">
      <c r="A30" s="3">
        <v>28</v>
      </c>
      <c r="B30" s="217" t="str">
        <f>CONCATENATE(Inscription!C37,"  ",Inscription!D37)</f>
        <v>DANCE  Xavier</v>
      </c>
      <c r="C30" s="215" t="str">
        <f>Inscription!E37</f>
        <v>V.S BRIVADOIS</v>
      </c>
      <c r="D30" s="215" t="str">
        <f>Inscription!F37</f>
        <v>Pass`Cyclisme Open (D1)</v>
      </c>
      <c r="E30" s="216" t="str">
        <f>Inscription!G37</f>
        <v>0443032079</v>
      </c>
      <c r="F30" s="212"/>
    </row>
    <row r="31" spans="1:6" ht="24.95" customHeight="1">
      <c r="A31" s="3">
        <v>29</v>
      </c>
      <c r="B31" s="217" t="str">
        <f>CONCATENATE(Inscription!C38,"  ",Inscription!D38)</f>
        <v>GIROND  Alexandre</v>
      </c>
      <c r="C31" s="215" t="str">
        <f>Inscription!E38</f>
        <v>V.S BRIVADOIS</v>
      </c>
      <c r="D31" s="215" t="str">
        <f>Inscription!F38</f>
        <v xml:space="preserve">3ème Catégorie </v>
      </c>
      <c r="E31" s="216" t="str">
        <f>Inscription!G38</f>
        <v>0443032058</v>
      </c>
      <c r="F31" s="212"/>
    </row>
    <row r="32" spans="1:6" ht="24.95" customHeight="1">
      <c r="A32" s="3">
        <v>30</v>
      </c>
      <c r="B32" s="217" t="str">
        <f>CONCATENATE(Inscription!C39,"  ",Inscription!D39)</f>
        <v>GOURGOUILHON  Maxime</v>
      </c>
      <c r="C32" s="215" t="str">
        <f>Inscription!E39</f>
        <v>V.S BRIVADOIS</v>
      </c>
      <c r="D32" s="215" t="str">
        <f>Inscription!F39</f>
        <v xml:space="preserve">Junior </v>
      </c>
      <c r="E32" s="216" t="str">
        <f>Inscription!G39</f>
        <v>0443032123</v>
      </c>
      <c r="F32" s="212"/>
    </row>
    <row r="33" spans="1:6" ht="24.95" customHeight="1">
      <c r="A33" s="3">
        <v>31</v>
      </c>
      <c r="B33" s="217" t="str">
        <f>CONCATENATE(Inscription!C40,"  ",Inscription!D40)</f>
        <v>GUILHE  Yves</v>
      </c>
      <c r="C33" s="215" t="str">
        <f>Inscription!E40</f>
        <v>V.S BRIVADOIS</v>
      </c>
      <c r="D33" s="215" t="str">
        <f>Inscription!F40</f>
        <v>Pass`Cyclisme Open (D1)</v>
      </c>
      <c r="E33" s="216" t="str">
        <f>Inscription!G40</f>
        <v>0443032148</v>
      </c>
      <c r="F33" s="212"/>
    </row>
    <row r="34" spans="1:6" ht="24.95" customHeight="1">
      <c r="A34" s="3">
        <v>32</v>
      </c>
      <c r="B34" s="217" t="str">
        <f>CONCATENATE(Inscription!C41,"  ",Inscription!D41)</f>
        <v>GRAND  Antoine</v>
      </c>
      <c r="C34" s="215" t="str">
        <f>Inscription!E41</f>
        <v>V.C DU VELAY</v>
      </c>
      <c r="D34" s="215" t="str">
        <f>Inscription!F41</f>
        <v xml:space="preserve">Junior </v>
      </c>
      <c r="E34" s="216" t="str">
        <f>Inscription!G41</f>
        <v>0443129112</v>
      </c>
      <c r="F34" s="212"/>
    </row>
    <row r="35" spans="1:6" ht="24.95" customHeight="1">
      <c r="A35" s="3">
        <v>33</v>
      </c>
      <c r="B35" s="217" t="str">
        <f>CONCATENATE(Inscription!C42,"  ",Inscription!D42)</f>
        <v>MAURY  Mathis</v>
      </c>
      <c r="C35" s="215" t="str">
        <f>Inscription!E42</f>
        <v>V.C DU VELAY</v>
      </c>
      <c r="D35" s="215" t="str">
        <f>Inscription!F42</f>
        <v xml:space="preserve">Junior </v>
      </c>
      <c r="E35" s="216" t="str">
        <f>Inscription!G42</f>
        <v>0443129026</v>
      </c>
      <c r="F35" s="212"/>
    </row>
    <row r="36" spans="1:6" ht="24.95" customHeight="1">
      <c r="A36" s="3">
        <v>34</v>
      </c>
      <c r="B36" s="217" t="str">
        <f>CONCATENATE(Inscription!C43,"  ",Inscription!D43)</f>
        <v>RONGERE  Quentin</v>
      </c>
      <c r="C36" s="215" t="str">
        <f>Inscription!E43</f>
        <v>V.C DU VELAY</v>
      </c>
      <c r="D36" s="215" t="str">
        <f>Inscription!F43</f>
        <v xml:space="preserve">3ème Catégorie </v>
      </c>
      <c r="E36" s="216" t="str">
        <f>Inscription!G43</f>
        <v>0443129006</v>
      </c>
      <c r="F36" s="212"/>
    </row>
    <row r="37" spans="1:6" ht="24.95" customHeight="1">
      <c r="A37" s="3">
        <v>35</v>
      </c>
      <c r="B37" s="217" t="str">
        <f>CONCATENATE(Inscription!C44,"  ",Inscription!D44)</f>
        <v>CANO  Roman</v>
      </c>
      <c r="C37" s="215" t="str">
        <f>Inscription!E44</f>
        <v>U.S.P ISSOIRIENNE</v>
      </c>
      <c r="D37" s="215" t="str">
        <f>Inscription!F44</f>
        <v xml:space="preserve">Junior </v>
      </c>
      <c r="E37" s="216" t="str">
        <f>Inscription!G44</f>
        <v>0463013210</v>
      </c>
      <c r="F37" s="212"/>
    </row>
    <row r="38" spans="1:6" ht="24.95" customHeight="1">
      <c r="A38" s="3">
        <v>36</v>
      </c>
      <c r="B38" s="217" t="str">
        <f>CONCATENATE(Inscription!C45,"  ",Inscription!D45)</f>
        <v>CHABERT  Sébastien</v>
      </c>
      <c r="C38" s="215" t="str">
        <f>Inscription!E45</f>
        <v>U.S.P ISSOIRIENNE</v>
      </c>
      <c r="D38" s="215" t="str">
        <f>Inscription!F45</f>
        <v xml:space="preserve">3ème Catégorie </v>
      </c>
      <c r="E38" s="216" t="str">
        <f>Inscription!G45</f>
        <v>0463013009</v>
      </c>
      <c r="F38" s="212"/>
    </row>
    <row r="39" spans="1:6" ht="24.95" customHeight="1">
      <c r="A39" s="3">
        <v>37</v>
      </c>
      <c r="B39" s="217" t="str">
        <f>CONCATENATE(Inscription!C46,"  ",Inscription!D46)</f>
        <v>DANCE  Quentin</v>
      </c>
      <c r="C39" s="215" t="str">
        <f>Inscription!E46</f>
        <v>U.S.P ISSOIRIENNE</v>
      </c>
      <c r="D39" s="215" t="str">
        <f>Inscription!F46</f>
        <v xml:space="preserve">3ème Catégorie </v>
      </c>
      <c r="E39" s="216" t="str">
        <f>Inscription!G46</f>
        <v>0463013209</v>
      </c>
      <c r="F39" s="212"/>
    </row>
    <row r="40" spans="1:6" ht="24.95" customHeight="1">
      <c r="A40" s="3">
        <v>38</v>
      </c>
      <c r="B40" s="217" t="str">
        <f>CONCATENATE(Inscription!C47,"  ",Inscription!D47)</f>
        <v>PRADIER  Yvan</v>
      </c>
      <c r="C40" s="215" t="str">
        <f>Inscription!E47</f>
        <v>U.S.P ISSOIRIENNE</v>
      </c>
      <c r="D40" s="215" t="str">
        <f>Inscription!F47</f>
        <v xml:space="preserve">3ème Catégorie </v>
      </c>
      <c r="E40" s="216" t="str">
        <f>Inscription!G47</f>
        <v>0463013030</v>
      </c>
      <c r="F40" s="212"/>
    </row>
    <row r="41" spans="1:6" ht="24.95" customHeight="1">
      <c r="A41" s="3">
        <v>39</v>
      </c>
      <c r="B41" s="217" t="str">
        <f>CONCATENATE(Inscription!C48,"  ",Inscription!D48)</f>
        <v>RANVIAL  Rémy</v>
      </c>
      <c r="C41" s="215" t="str">
        <f>Inscription!E48</f>
        <v>U.S.P ISSOIRIENNE</v>
      </c>
      <c r="D41" s="215" t="str">
        <f>Inscription!F48</f>
        <v xml:space="preserve">3ème Catégorie </v>
      </c>
      <c r="E41" s="216" t="str">
        <f>Inscription!G48</f>
        <v>0463013126</v>
      </c>
      <c r="F41" s="212"/>
    </row>
    <row r="42" spans="1:6" ht="24.95" customHeight="1">
      <c r="A42" s="3">
        <v>40</v>
      </c>
      <c r="B42" s="217" t="str">
        <f>CONCATENATE(Inscription!C49,"  ",Inscription!D49)</f>
        <v>VALLAT  Alex</v>
      </c>
      <c r="C42" s="215" t="str">
        <f>Inscription!E49</f>
        <v>U.S.P ISSOIRIENNE</v>
      </c>
      <c r="D42" s="215" t="str">
        <f>Inscription!F49</f>
        <v xml:space="preserve">3ème Catégorie </v>
      </c>
      <c r="E42" s="216" t="str">
        <f>Inscription!G49</f>
        <v>0463013208</v>
      </c>
      <c r="F42" s="212"/>
    </row>
    <row r="43" spans="1:6" ht="24.95" customHeight="1">
      <c r="A43" s="3">
        <v>41</v>
      </c>
      <c r="B43" s="217" t="str">
        <f>CONCATENATE(Inscription!C50,"  ",Inscription!D50)</f>
        <v>JAUSSI  Emile</v>
      </c>
      <c r="C43" s="215" t="str">
        <f>Inscription!E50</f>
        <v>V.C COURNON D'AUVERGNE</v>
      </c>
      <c r="D43" s="215" t="str">
        <f>Inscription!F50</f>
        <v xml:space="preserve">3ème Catégorie </v>
      </c>
      <c r="E43" s="216" t="str">
        <f>Inscription!G50</f>
        <v>0463048065</v>
      </c>
      <c r="F43" s="212"/>
    </row>
    <row r="44" spans="1:6" ht="24.95" customHeight="1">
      <c r="A44" s="3">
        <v>42</v>
      </c>
      <c r="B44" s="217" t="str">
        <f>CONCATENATE(Inscription!C51,"  ",Inscription!D51)</f>
        <v>JAUSSI  Etienne</v>
      </c>
      <c r="C44" s="215" t="str">
        <f>Inscription!E51</f>
        <v>V.C COURNON D'AUVERGNE</v>
      </c>
      <c r="D44" s="215" t="str">
        <f>Inscription!F51</f>
        <v xml:space="preserve">Junior </v>
      </c>
      <c r="E44" s="216" t="str">
        <f>Inscription!G51</f>
        <v>0463048042</v>
      </c>
      <c r="F44" s="212"/>
    </row>
    <row r="45" spans="1:6" ht="24.95" customHeight="1">
      <c r="A45" s="3">
        <v>43</v>
      </c>
      <c r="B45" s="217" t="str">
        <f>CONCATENATE(Inscription!C52,"  ",Inscription!D52)</f>
        <v>LORTILLE  Sébastien</v>
      </c>
      <c r="C45" s="215" t="str">
        <f>Inscription!E52</f>
        <v>V.C COURNON D'AUVERGNE</v>
      </c>
      <c r="D45" s="215" t="str">
        <f>Inscription!F52</f>
        <v xml:space="preserve">Junior </v>
      </c>
      <c r="E45" s="216" t="str">
        <f>Inscription!G52</f>
        <v>0463048080</v>
      </c>
      <c r="F45" s="212"/>
    </row>
    <row r="46" spans="1:6" ht="24.95" customHeight="1">
      <c r="A46" s="3">
        <v>44</v>
      </c>
      <c r="B46" s="217" t="str">
        <f>CONCATENATE(Inscription!C53,"  ",Inscription!D53)</f>
        <v>PHALIP  Simon</v>
      </c>
      <c r="C46" s="215" t="str">
        <f>Inscription!E53</f>
        <v>V.C COURNON D'AUVERGNE</v>
      </c>
      <c r="D46" s="215" t="str">
        <f>Inscription!F53</f>
        <v xml:space="preserve">3ème Catégorie </v>
      </c>
      <c r="E46" s="216" t="str">
        <f>Inscription!G53</f>
        <v>0463048046</v>
      </c>
      <c r="F46" s="212"/>
    </row>
    <row r="47" spans="1:6" ht="24.95" customHeight="1">
      <c r="A47" s="3">
        <v>45</v>
      </c>
      <c r="B47" s="217" t="str">
        <f>CONCATENATE(Inscription!C54,"  ",Inscription!D54)</f>
        <v>SALVY  Jules</v>
      </c>
      <c r="C47" s="215" t="str">
        <f>Inscription!E54</f>
        <v>V.C COURNON D'AUVERGNE</v>
      </c>
      <c r="D47" s="215" t="str">
        <f>Inscription!F54</f>
        <v xml:space="preserve">Junior </v>
      </c>
      <c r="E47" s="216" t="str">
        <f>Inscription!G54</f>
        <v>0463048050</v>
      </c>
      <c r="F47" s="212"/>
    </row>
    <row r="48" spans="1:6" ht="24.95" customHeight="1">
      <c r="A48" s="3">
        <v>46</v>
      </c>
      <c r="B48" s="217" t="str">
        <f>CONCATENATE(Inscription!C55,"  ",Inscription!D55)</f>
        <v>THEIL  Robin</v>
      </c>
      <c r="C48" s="215" t="str">
        <f>Inscription!E55</f>
        <v>V.C COURNON D'AUVERGNE</v>
      </c>
      <c r="D48" s="215" t="str">
        <f>Inscription!F55</f>
        <v xml:space="preserve">3ème Catégorie </v>
      </c>
      <c r="E48" s="216" t="str">
        <f>Inscription!G55</f>
        <v>0463048141</v>
      </c>
      <c r="F48" s="212"/>
    </row>
    <row r="49" spans="1:6" ht="24.95" customHeight="1">
      <c r="A49" s="3">
        <v>47</v>
      </c>
      <c r="B49" s="217" t="str">
        <f>CONCATENATE(Inscription!C56,"  ",Inscription!D56)</f>
        <v>VOLDOIRE  Anthony</v>
      </c>
      <c r="C49" s="215" t="str">
        <f>Inscription!E56</f>
        <v>V.C COURNON D'AUVERGNE</v>
      </c>
      <c r="D49" s="215" t="str">
        <f>Inscription!F56</f>
        <v>Pass`Cyclisme Open (D1)</v>
      </c>
      <c r="E49" s="216" t="str">
        <f>Inscription!G56</f>
        <v>0463048277</v>
      </c>
      <c r="F49" s="212"/>
    </row>
    <row r="50" spans="1:6" ht="24.95" customHeight="1">
      <c r="A50" s="3">
        <v>48</v>
      </c>
      <c r="B50" s="217" t="str">
        <f>CONCATENATE(Inscription!C57,"  ",Inscription!D57)</f>
        <v>TALOBRE  DIDIER</v>
      </c>
      <c r="C50" s="215" t="str">
        <f>Inscription!E57</f>
        <v>U CYCL ST CHELY D'APCHER</v>
      </c>
      <c r="D50" s="215" t="str">
        <f>Inscription!F57</f>
        <v xml:space="preserve">3ème Catégorie </v>
      </c>
      <c r="E50" s="216" t="str">
        <f>Inscription!G57</f>
        <v>1348100147</v>
      </c>
      <c r="F50" s="212"/>
    </row>
    <row r="51" spans="1:6" ht="24.95" customHeight="1">
      <c r="A51" s="3">
        <v>49</v>
      </c>
      <c r="B51" s="217" t="str">
        <f>CONCATENATE(Inscription!C58,"  ",Inscription!D58)</f>
        <v>TRAUCHESSEC  JEAN BAPTISTE</v>
      </c>
      <c r="C51" s="215" t="str">
        <f>Inscription!E58</f>
        <v>U CYCL ST CHELY D'APCHER</v>
      </c>
      <c r="D51" s="215" t="str">
        <f>Inscription!F58</f>
        <v xml:space="preserve">3ème Catégorie </v>
      </c>
      <c r="E51" s="216" t="str">
        <f>Inscription!G58</f>
        <v>1348100134</v>
      </c>
      <c r="F51" s="212"/>
    </row>
    <row r="52" spans="1:6" ht="24.95" customHeight="1">
      <c r="A52" s="3">
        <v>50</v>
      </c>
      <c r="B52" s="217" t="str">
        <f>CONCATENATE(Inscription!C59,"  ",Inscription!D59)</f>
        <v>CYPRIEN  Benjamin</v>
      </c>
      <c r="C52" s="215" t="str">
        <f>Inscription!E59</f>
        <v>U.C CORREZIENNE</v>
      </c>
      <c r="D52" s="215" t="str">
        <f>Inscription!F59</f>
        <v xml:space="preserve">3ème Catégorie </v>
      </c>
      <c r="E52" s="216" t="str">
        <f>Inscription!G59</f>
        <v>1419012142</v>
      </c>
      <c r="F52" s="224"/>
    </row>
    <row r="53" spans="1:6" ht="24.95" customHeight="1">
      <c r="A53" s="3">
        <v>51</v>
      </c>
      <c r="B53" s="217" t="str">
        <f>CONCATENATE(Inscription!C60,"  ",Inscription!D60)</f>
        <v>MULDER  Mathieu</v>
      </c>
      <c r="C53" s="215" t="str">
        <f>Inscription!E60</f>
        <v>U.C CORREZIENNE</v>
      </c>
      <c r="D53" s="215" t="str">
        <f>Inscription!F60</f>
        <v xml:space="preserve">3ème Catégorie </v>
      </c>
      <c r="E53" s="216" t="str">
        <f>Inscription!G60</f>
        <v>1419012116</v>
      </c>
      <c r="F53" s="224"/>
    </row>
    <row r="54" spans="1:6" ht="24.95" customHeight="1">
      <c r="A54" s="3">
        <v>52</v>
      </c>
      <c r="B54" s="217" t="str">
        <f>CONCATENATE(Inscription!C61,"  ",Inscription!D61)</f>
        <v>MAYRAN  Lucas</v>
      </c>
      <c r="C54" s="215" t="str">
        <f>Inscription!E61</f>
        <v>GUIDON DECAZEVILLOIS</v>
      </c>
      <c r="D54" s="215" t="str">
        <f>Inscription!F61</f>
        <v xml:space="preserve">Junior </v>
      </c>
      <c r="E54" s="216" t="str">
        <f>Inscription!G61</f>
        <v>2212020022</v>
      </c>
      <c r="F54" s="224"/>
    </row>
    <row r="55" spans="1:6" ht="24.95" customHeight="1">
      <c r="A55" s="3">
        <v>53</v>
      </c>
      <c r="B55" s="217" t="str">
        <f>CONCATENATE(Inscription!C62,"  ",Inscription!D62)</f>
        <v>MAYRAN  Pierre</v>
      </c>
      <c r="C55" s="215" t="str">
        <f>Inscription!E62</f>
        <v>GUIDON DECAZEVILLOIS</v>
      </c>
      <c r="D55" s="215" t="str">
        <f>Inscription!F62</f>
        <v xml:space="preserve">3ème Catégorie </v>
      </c>
      <c r="E55" s="216" t="str">
        <f>Inscription!G62</f>
        <v>2212020023</v>
      </c>
      <c r="F55" s="224"/>
    </row>
    <row r="56" spans="1:6" ht="24.95" customHeight="1">
      <c r="A56" s="3">
        <v>54</v>
      </c>
      <c r="B56" s="217" t="str">
        <f>CONCATENATE(Inscription!C63,"  ",Inscription!D63)</f>
        <v>SERVIERES BORDES  Paul</v>
      </c>
      <c r="C56" s="215" t="str">
        <f>Inscription!E63</f>
        <v>GUIDON DECAZEVILLOIS</v>
      </c>
      <c r="D56" s="215" t="str">
        <f>Inscription!F63</f>
        <v xml:space="preserve">3ème Catégorie </v>
      </c>
      <c r="E56" s="216" t="str">
        <f>Inscription!G63</f>
        <v>2212020119</v>
      </c>
      <c r="F56" s="212"/>
    </row>
    <row r="57" spans="1:6" ht="24.95" customHeight="1">
      <c r="A57" s="3">
        <v>55</v>
      </c>
      <c r="B57" s="217" t="str">
        <f>CONCATENATE(Inscription!C64,"  ",Inscription!D64)</f>
        <v>ORTEGA  Ludovic</v>
      </c>
      <c r="C57" s="215" t="str">
        <f>Inscription!E64</f>
        <v>VELO CLUB RODEZ</v>
      </c>
      <c r="D57" s="215" t="str">
        <f>Inscription!F64</f>
        <v xml:space="preserve">3ème Catégorie </v>
      </c>
      <c r="E57" s="216" t="str">
        <f>Inscription!G64</f>
        <v>2212032290</v>
      </c>
      <c r="F57" s="212"/>
    </row>
    <row r="58" spans="1:6" ht="24.95" customHeight="1">
      <c r="A58" s="3">
        <v>56</v>
      </c>
      <c r="B58" s="217" t="str">
        <f>CONCATENATE(Inscription!C65,"  ",Inscription!D65)</f>
        <v>MOUYSSET  Anthony</v>
      </c>
      <c r="C58" s="215" t="str">
        <f>Inscription!E65</f>
        <v>TEAM 12</v>
      </c>
      <c r="D58" s="215" t="str">
        <f>Inscription!F65</f>
        <v>Pass`Cyclisme Open (D1)</v>
      </c>
      <c r="E58" s="216" t="str">
        <f>Inscription!G65</f>
        <v>2212336005</v>
      </c>
      <c r="F58" s="212"/>
    </row>
    <row r="59" spans="1:6" ht="24.95" customHeight="1">
      <c r="A59" s="3">
        <v>57</v>
      </c>
      <c r="B59" s="217" t="str">
        <f>CONCATENATE(Inscription!C66,"  ",Inscription!D66)</f>
        <v>GOUBERT  Kevin</v>
      </c>
      <c r="C59" s="215" t="str">
        <f>Inscription!E66</f>
        <v>C.R.4 CHEMINS/ROANNE</v>
      </c>
      <c r="D59" s="215" t="str">
        <f>Inscription!F66</f>
        <v xml:space="preserve">3ème Catégorie </v>
      </c>
      <c r="E59" s="216" t="str">
        <f>Inscription!G66</f>
        <v>2442015591</v>
      </c>
      <c r="F59" s="212"/>
    </row>
    <row r="60" spans="1:6" ht="24.95" customHeight="1">
      <c r="A60" s="3">
        <v>58</v>
      </c>
      <c r="B60" s="217" t="str">
        <f>CONCATENATE(Inscription!C67,"  ",Inscription!D67)</f>
        <v>DELAVAUX  Thimothée</v>
      </c>
      <c r="C60" s="215" t="str">
        <f>Inscription!E67</f>
        <v>E. C. CLERMONT-FERRAND</v>
      </c>
      <c r="D60" s="215" t="str">
        <f>Inscription!F67</f>
        <v>Pass`Cyclisme Open (D1)</v>
      </c>
      <c r="E60" s="216" t="str">
        <f>Inscription!G67</f>
        <v>0463001097</v>
      </c>
      <c r="F60" s="212"/>
    </row>
    <row r="61" spans="1:6" ht="24.95" customHeight="1">
      <c r="A61" s="3">
        <v>59</v>
      </c>
      <c r="B61" s="217" t="str">
        <f>CONCATENATE(Inscription!C68,"  ",Inscription!D68)</f>
        <v>DELPLACE  Guillaume</v>
      </c>
      <c r="C61" s="215" t="str">
        <f>Inscription!E68</f>
        <v>E. C. CLERMONT-FERRAND</v>
      </c>
      <c r="D61" s="215" t="str">
        <f>Inscription!F68</f>
        <v>Pass`Cyclisme Open (D1)</v>
      </c>
      <c r="E61" s="216" t="str">
        <f>Inscription!G68</f>
        <v>0463001030</v>
      </c>
      <c r="F61" s="212"/>
    </row>
    <row r="62" spans="1:6" ht="24.95" customHeight="1">
      <c r="A62" s="3">
        <v>60</v>
      </c>
      <c r="B62" s="217" t="s">
        <v>411</v>
      </c>
      <c r="C62" s="215" t="s">
        <v>233</v>
      </c>
      <c r="D62" s="215" t="s">
        <v>259</v>
      </c>
      <c r="E62" s="216" t="s">
        <v>412</v>
      </c>
      <c r="F62" s="212"/>
    </row>
    <row r="63" spans="1:6" ht="24.95" customHeight="1">
      <c r="A63" s="3">
        <v>61</v>
      </c>
      <c r="B63" s="217" t="s">
        <v>413</v>
      </c>
      <c r="C63" s="215" t="s">
        <v>233</v>
      </c>
      <c r="D63" s="215" t="s">
        <v>259</v>
      </c>
      <c r="E63" s="216" t="s">
        <v>414</v>
      </c>
      <c r="F63" s="212"/>
    </row>
    <row r="64" spans="1:6" ht="24.95" customHeight="1">
      <c r="A64" s="3">
        <v>62</v>
      </c>
      <c r="B64" s="217" t="s">
        <v>416</v>
      </c>
      <c r="C64" s="215" t="s">
        <v>233</v>
      </c>
      <c r="D64" s="215" t="s">
        <v>259</v>
      </c>
      <c r="E64" s="216" t="s">
        <v>415</v>
      </c>
      <c r="F64" s="212"/>
    </row>
    <row r="65" spans="1:6" ht="24.95" customHeight="1">
      <c r="A65" s="3">
        <v>63</v>
      </c>
      <c r="B65" s="217" t="s">
        <v>417</v>
      </c>
      <c r="C65" s="215" t="s">
        <v>384</v>
      </c>
      <c r="D65" s="215" t="s">
        <v>260</v>
      </c>
      <c r="E65" s="216" t="s">
        <v>418</v>
      </c>
      <c r="F65" s="212"/>
    </row>
    <row r="66" spans="1:6" ht="24.95" customHeight="1">
      <c r="A66" s="3">
        <v>64</v>
      </c>
      <c r="B66" s="217" t="s">
        <v>419</v>
      </c>
      <c r="C66" s="215" t="s">
        <v>420</v>
      </c>
      <c r="D66" s="215" t="s">
        <v>421</v>
      </c>
      <c r="E66" s="216" t="s">
        <v>422</v>
      </c>
      <c r="F66" s="212"/>
    </row>
    <row r="67" spans="1:6" ht="24.95" customHeight="1">
      <c r="A67" s="3">
        <v>65</v>
      </c>
      <c r="B67" s="217" t="str">
        <f>CONCATENATE(Inscription!C74,"  ",Inscription!D74)</f>
        <v>RIGAL   Alexandre</v>
      </c>
      <c r="C67" s="215" t="str">
        <f>Inscription!E74</f>
        <v>U.C. AURILLACOISE</v>
      </c>
      <c r="D67" s="215" t="str">
        <f>Inscription!F74</f>
        <v xml:space="preserve">Pass`Cyclisme Open </v>
      </c>
      <c r="E67" s="216" t="str">
        <f>Inscription!G74</f>
        <v>0415017014</v>
      </c>
      <c r="F67" s="212"/>
    </row>
    <row r="68" spans="1:6" ht="24.95" customHeight="1">
      <c r="A68" s="3">
        <v>66</v>
      </c>
      <c r="B68" s="217" t="str">
        <f>CONCATENATE(Inscription!C75,"  ",Inscription!D75)</f>
        <v>DAUDE   Matthieu</v>
      </c>
      <c r="C68" s="215" t="str">
        <f>Inscription!E75</f>
        <v>A.C.V. AURILLACOIS</v>
      </c>
      <c r="D68" s="215" t="str">
        <f>Inscription!F75</f>
        <v xml:space="preserve">3ème Catégorie </v>
      </c>
      <c r="E68" s="216" t="str">
        <f>Inscription!G75</f>
        <v>0415060280</v>
      </c>
      <c r="F68" s="212"/>
    </row>
    <row r="69" spans="1:6" ht="24.95" customHeight="1">
      <c r="A69" s="3">
        <v>67</v>
      </c>
      <c r="B69" s="217" t="str">
        <f>CONCATENATE(Inscription!C76,"  ",Inscription!D76)</f>
        <v>TOPPAN  Julien</v>
      </c>
      <c r="C69" s="215" t="str">
        <f>Inscription!E76</f>
        <v>X.C  63</v>
      </c>
      <c r="D69" s="215" t="str">
        <f>Inscription!F76</f>
        <v xml:space="preserve">3ème Catégorie </v>
      </c>
      <c r="E69" s="216" t="str">
        <f>Inscription!G76</f>
        <v>0463150123</v>
      </c>
      <c r="F69" s="212"/>
    </row>
    <row r="70" spans="1:6" ht="24.95" customHeight="1">
      <c r="A70" s="3">
        <v>68</v>
      </c>
      <c r="B70" s="217" t="str">
        <f>CONCATENATE(Inscription!C77,"  ",Inscription!D77)</f>
        <v xml:space="preserve">  </v>
      </c>
      <c r="C70" s="215">
        <f>Inscription!E77</f>
        <v>0</v>
      </c>
      <c r="D70" s="215">
        <f>Inscription!F77</f>
        <v>0</v>
      </c>
      <c r="E70" s="216">
        <f>Inscription!G77</f>
        <v>0</v>
      </c>
      <c r="F70" s="212"/>
    </row>
    <row r="71" spans="1:6" ht="24.95" customHeight="1">
      <c r="A71" s="3">
        <v>69</v>
      </c>
      <c r="B71" s="217" t="str">
        <f>CONCATENATE(Inscription!C78,"  ",Inscription!D78)</f>
        <v xml:space="preserve">  </v>
      </c>
      <c r="C71" s="215">
        <f>Inscription!E78</f>
        <v>0</v>
      </c>
      <c r="D71" s="215">
        <f>Inscription!F78</f>
        <v>0</v>
      </c>
      <c r="E71" s="216">
        <f>Inscription!G78</f>
        <v>0</v>
      </c>
      <c r="F71" s="212"/>
    </row>
    <row r="72" spans="1:6" ht="24.95" customHeight="1">
      <c r="A72" s="3">
        <v>70</v>
      </c>
      <c r="B72" s="217" t="str">
        <f>CONCATENATE(Inscription!C79,"  ",Inscription!D79)</f>
        <v xml:space="preserve">  </v>
      </c>
      <c r="C72" s="215">
        <f>Inscription!E79</f>
        <v>0</v>
      </c>
      <c r="D72" s="215">
        <f>Inscription!F79</f>
        <v>0</v>
      </c>
      <c r="E72" s="216">
        <f>Inscription!G79</f>
        <v>0</v>
      </c>
      <c r="F72" s="212"/>
    </row>
    <row r="73" spans="1:6" ht="24.95" customHeight="1">
      <c r="A73" s="3">
        <f>Inscription!A84</f>
        <v>119</v>
      </c>
      <c r="B73" s="217" t="str">
        <f>CONCATENATE(Inscription!C80,"  ",Inscription!D80)</f>
        <v xml:space="preserve">  </v>
      </c>
      <c r="C73" s="215">
        <f>Inscription!E80</f>
        <v>0</v>
      </c>
      <c r="D73" s="215">
        <f>Inscription!F80</f>
        <v>0</v>
      </c>
      <c r="E73" s="216">
        <f>Inscription!G80</f>
        <v>0</v>
      </c>
      <c r="F73" s="212"/>
    </row>
    <row r="74" spans="1:6" ht="24.95" customHeight="1">
      <c r="A74" s="3">
        <f>Inscription!A85</f>
        <v>120</v>
      </c>
      <c r="B74" s="217" t="str">
        <f>CONCATENATE(Inscription!C81,"  ",Inscription!D81)</f>
        <v xml:space="preserve">  </v>
      </c>
      <c r="C74" s="215">
        <f>Inscription!E81</f>
        <v>0</v>
      </c>
      <c r="D74" s="215">
        <f>Inscription!F81</f>
        <v>0</v>
      </c>
      <c r="E74" s="216">
        <f>Inscription!G81</f>
        <v>0</v>
      </c>
      <c r="F74" s="212"/>
    </row>
    <row r="75" spans="1:6" ht="24.95" customHeight="1">
      <c r="A75" s="3">
        <f>Inscription!A86</f>
        <v>121</v>
      </c>
      <c r="B75" s="217" t="str">
        <f>CONCATENATE(Inscription!C82,"  ",Inscription!D82)</f>
        <v xml:space="preserve">  </v>
      </c>
      <c r="C75" s="215">
        <f>Inscription!E82</f>
        <v>0</v>
      </c>
      <c r="D75" s="215">
        <f>Inscription!F82</f>
        <v>0</v>
      </c>
      <c r="E75" s="216">
        <f>Inscription!G82</f>
        <v>0</v>
      </c>
      <c r="F75" s="212"/>
    </row>
    <row r="76" spans="1:6" ht="24.95" customHeight="1">
      <c r="A76" s="3">
        <f>Inscription!A87</f>
        <v>122</v>
      </c>
      <c r="B76" s="217" t="str">
        <f>CONCATENATE(Inscription!C83,"  ",Inscription!D83)</f>
        <v xml:space="preserve">  </v>
      </c>
      <c r="C76" s="215">
        <f>Inscription!E83</f>
        <v>0</v>
      </c>
      <c r="D76" s="215">
        <f>Inscription!F83</f>
        <v>0</v>
      </c>
      <c r="E76" s="216">
        <f>Inscription!G83</f>
        <v>0</v>
      </c>
      <c r="F76" s="212"/>
    </row>
    <row r="77" spans="1:6" ht="24.95" customHeight="1">
      <c r="A77" s="3">
        <f>Inscription!A88</f>
        <v>123</v>
      </c>
      <c r="B77" s="217" t="str">
        <f>CONCATENATE(Inscription!C84,"  ",Inscription!D84)</f>
        <v xml:space="preserve">  </v>
      </c>
      <c r="C77" s="215">
        <f>Inscription!E84</f>
        <v>0</v>
      </c>
      <c r="D77" s="215">
        <f>Inscription!F84</f>
        <v>0</v>
      </c>
      <c r="E77" s="216">
        <f>Inscription!G84</f>
        <v>0</v>
      </c>
      <c r="F77" s="212"/>
    </row>
    <row r="78" spans="1:6" ht="24.95" customHeight="1">
      <c r="A78" s="3">
        <f>Inscription!A89</f>
        <v>124</v>
      </c>
      <c r="B78" s="217" t="str">
        <f>CONCATENATE(Inscription!C85,"  ",Inscription!D85)</f>
        <v xml:space="preserve">  </v>
      </c>
      <c r="C78" s="215">
        <f>Inscription!E85</f>
        <v>0</v>
      </c>
      <c r="D78" s="215">
        <f>Inscription!F85</f>
        <v>0</v>
      </c>
      <c r="E78" s="216">
        <f>Inscription!G85</f>
        <v>0</v>
      </c>
      <c r="F78" s="212"/>
    </row>
    <row r="79" spans="1:6" ht="24.95" customHeight="1">
      <c r="A79" s="3">
        <f>Inscription!A90</f>
        <v>125</v>
      </c>
      <c r="B79" s="217" t="str">
        <f>CONCATENATE(Inscription!C86,"  ",Inscription!D86)</f>
        <v xml:space="preserve">  </v>
      </c>
      <c r="C79" s="215">
        <f>Inscription!E86</f>
        <v>0</v>
      </c>
      <c r="D79" s="215">
        <f>Inscription!F86</f>
        <v>0</v>
      </c>
      <c r="E79" s="216">
        <f>Inscription!G86</f>
        <v>0</v>
      </c>
      <c r="F79" s="212"/>
    </row>
    <row r="80" spans="1:6" ht="24.95" customHeight="1">
      <c r="A80" s="3">
        <f>Inscription!A91</f>
        <v>126</v>
      </c>
      <c r="B80" s="217" t="str">
        <f>CONCATENATE(Inscription!C87,"  ",Inscription!D87)</f>
        <v xml:space="preserve">  </v>
      </c>
      <c r="C80" s="215">
        <f>Inscription!E87</f>
        <v>0</v>
      </c>
      <c r="D80" s="215">
        <f>Inscription!F87</f>
        <v>0</v>
      </c>
      <c r="E80" s="216">
        <f>Inscription!G87</f>
        <v>0</v>
      </c>
      <c r="F80" s="212"/>
    </row>
    <row r="81" spans="1:6" ht="24.95" customHeight="1">
      <c r="A81" s="3">
        <f>Inscription!A92</f>
        <v>127</v>
      </c>
      <c r="B81" s="217" t="str">
        <f>CONCATENATE(Inscription!C88,"  ",Inscription!D88)</f>
        <v xml:space="preserve">  </v>
      </c>
      <c r="C81" s="215">
        <f>Inscription!E88</f>
        <v>0</v>
      </c>
      <c r="D81" s="215">
        <f>Inscription!F88</f>
        <v>0</v>
      </c>
      <c r="E81" s="216">
        <f>Inscription!G88</f>
        <v>0</v>
      </c>
      <c r="F81" s="212"/>
    </row>
    <row r="82" spans="1:6" ht="24.95" customHeight="1">
      <c r="A82" s="3">
        <f>Inscription!A93</f>
        <v>128</v>
      </c>
      <c r="B82" s="217" t="str">
        <f>CONCATENATE(Inscription!C89,"  ",Inscription!D89)</f>
        <v xml:space="preserve">  </v>
      </c>
      <c r="C82" s="215">
        <f>Inscription!E89</f>
        <v>0</v>
      </c>
      <c r="D82" s="215">
        <f>Inscription!F89</f>
        <v>0</v>
      </c>
      <c r="E82" s="216">
        <f>Inscription!G89</f>
        <v>0</v>
      </c>
      <c r="F82" s="212"/>
    </row>
    <row r="83" spans="1:6" ht="24.95" customHeight="1">
      <c r="A83" s="3">
        <f>Inscription!A94</f>
        <v>129</v>
      </c>
      <c r="B83" s="217" t="str">
        <f>CONCATENATE(Inscription!C90,"  ",Inscription!D90)</f>
        <v xml:space="preserve">  </v>
      </c>
      <c r="C83" s="215">
        <f>Inscription!E90</f>
        <v>0</v>
      </c>
      <c r="D83" s="215">
        <f>Inscription!F90</f>
        <v>0</v>
      </c>
      <c r="E83" s="216">
        <f>Inscription!G90</f>
        <v>0</v>
      </c>
      <c r="F83" s="212"/>
    </row>
    <row r="84" spans="1:6" ht="24.95" customHeight="1">
      <c r="A84" s="3">
        <f>Inscription!A95</f>
        <v>130</v>
      </c>
      <c r="B84" s="217" t="str">
        <f>CONCATENATE(Inscription!C91,"  ",Inscription!D91)</f>
        <v xml:space="preserve">  </v>
      </c>
      <c r="C84" s="215">
        <f>Inscription!E91</f>
        <v>0</v>
      </c>
      <c r="D84" s="215">
        <f>Inscription!F91</f>
        <v>0</v>
      </c>
      <c r="E84" s="216">
        <f>Inscription!G91</f>
        <v>0</v>
      </c>
      <c r="F84" s="212"/>
    </row>
    <row r="85" spans="1:6" ht="24.95" customHeight="1">
      <c r="A85" s="3">
        <f>Inscription!A96</f>
        <v>131</v>
      </c>
      <c r="B85" s="217" t="str">
        <f>CONCATENATE(Inscription!C92,"  ",Inscription!D92)</f>
        <v xml:space="preserve">  </v>
      </c>
      <c r="C85" s="215">
        <f>Inscription!E92</f>
        <v>0</v>
      </c>
      <c r="D85" s="215">
        <f>Inscription!F92</f>
        <v>0</v>
      </c>
      <c r="E85" s="216">
        <f>Inscription!G92</f>
        <v>0</v>
      </c>
      <c r="F85" s="212"/>
    </row>
    <row r="86" spans="1:6" ht="24.95" customHeight="1">
      <c r="A86" s="3">
        <f>Inscription!A97</f>
        <v>132</v>
      </c>
      <c r="B86" s="217" t="str">
        <f>CONCATENATE(Inscription!C93,"  ",Inscription!D93)</f>
        <v xml:space="preserve">  </v>
      </c>
      <c r="C86" s="215">
        <f>Inscription!E93</f>
        <v>0</v>
      </c>
      <c r="D86" s="215">
        <f>Inscription!F93</f>
        <v>0</v>
      </c>
      <c r="E86" s="216">
        <f>Inscription!G93</f>
        <v>0</v>
      </c>
      <c r="F86" s="212"/>
    </row>
    <row r="87" spans="1:6" ht="24.95" customHeight="1">
      <c r="A87" s="3">
        <f>Inscription!A98</f>
        <v>133</v>
      </c>
      <c r="B87" s="217" t="str">
        <f>CONCATENATE(Inscription!C94,"  ",Inscription!D94)</f>
        <v xml:space="preserve">  </v>
      </c>
      <c r="C87" s="215">
        <f>Inscription!E94</f>
        <v>0</v>
      </c>
      <c r="D87" s="215">
        <f>Inscription!F94</f>
        <v>0</v>
      </c>
      <c r="E87" s="216">
        <f>Inscription!G94</f>
        <v>0</v>
      </c>
      <c r="F87" s="212"/>
    </row>
    <row r="88" spans="1:6" ht="24.95" customHeight="1">
      <c r="A88" s="3">
        <f>Inscription!A99</f>
        <v>134</v>
      </c>
      <c r="B88" s="217" t="str">
        <f>CONCATENATE(Inscription!C95,"  ",Inscription!D95)</f>
        <v xml:space="preserve">  </v>
      </c>
      <c r="C88" s="215">
        <f>Inscription!E95</f>
        <v>0</v>
      </c>
      <c r="D88" s="215">
        <f>Inscription!F95</f>
        <v>0</v>
      </c>
      <c r="E88" s="216">
        <f>Inscription!G95</f>
        <v>0</v>
      </c>
      <c r="F88" s="212"/>
    </row>
    <row r="89" spans="1:6" ht="24.95" customHeight="1">
      <c r="A89" s="3">
        <f>Inscription!A100</f>
        <v>135</v>
      </c>
      <c r="B89" s="217" t="str">
        <f>CONCATENATE(Inscription!C96,"  ",Inscription!D96)</f>
        <v xml:space="preserve">  </v>
      </c>
      <c r="C89" s="215">
        <f>Inscription!E96</f>
        <v>0</v>
      </c>
      <c r="D89" s="215">
        <f>Inscription!F96</f>
        <v>0</v>
      </c>
      <c r="E89" s="216">
        <f>Inscription!G96</f>
        <v>0</v>
      </c>
      <c r="F89" s="212"/>
    </row>
    <row r="90" spans="1:6" ht="24.95" customHeight="1">
      <c r="A90" s="3">
        <f>Inscription!A101</f>
        <v>136</v>
      </c>
      <c r="B90" s="217" t="str">
        <f>CONCATENATE(Inscription!C97,"  ",Inscription!D97)</f>
        <v xml:space="preserve">  </v>
      </c>
      <c r="C90" s="215">
        <f>Inscription!E97</f>
        <v>0</v>
      </c>
      <c r="D90" s="215">
        <f>Inscription!F97</f>
        <v>0</v>
      </c>
      <c r="E90" s="216">
        <f>Inscription!G97</f>
        <v>0</v>
      </c>
      <c r="F90" s="212"/>
    </row>
    <row r="91" spans="1:6" ht="24.95" customHeight="1">
      <c r="A91" s="3">
        <f>Inscription!A102</f>
        <v>137</v>
      </c>
      <c r="B91" s="217" t="str">
        <f>CONCATENATE(Inscription!C98,"  ",Inscription!D98)</f>
        <v xml:space="preserve">  </v>
      </c>
      <c r="C91" s="215">
        <f>Inscription!E98</f>
        <v>0</v>
      </c>
      <c r="D91" s="215">
        <f>Inscription!F98</f>
        <v>0</v>
      </c>
      <c r="E91" s="216">
        <f>Inscription!G98</f>
        <v>0</v>
      </c>
      <c r="F91" s="212"/>
    </row>
    <row r="92" spans="1:6" ht="24.95" customHeight="1">
      <c r="A92" s="3">
        <f>Inscription!A103</f>
        <v>138</v>
      </c>
      <c r="B92" s="217" t="str">
        <f>CONCATENATE(Inscription!C99,"  ",Inscription!D99)</f>
        <v xml:space="preserve">  </v>
      </c>
      <c r="C92" s="215">
        <f>Inscription!E99</f>
        <v>0</v>
      </c>
      <c r="D92" s="215">
        <f>Inscription!F99</f>
        <v>0</v>
      </c>
      <c r="E92" s="216">
        <f>Inscription!G99</f>
        <v>0</v>
      </c>
      <c r="F92" s="212"/>
    </row>
    <row r="93" spans="1:6" ht="24.95" customHeight="1">
      <c r="A93" s="3">
        <f>Inscription!A104</f>
        <v>139</v>
      </c>
      <c r="B93" s="217" t="str">
        <f>CONCATENATE(Inscription!C100,"  ",Inscription!D100)</f>
        <v xml:space="preserve">  </v>
      </c>
      <c r="C93" s="215">
        <f>Inscription!E100</f>
        <v>0</v>
      </c>
      <c r="D93" s="215">
        <f>Inscription!F100</f>
        <v>0</v>
      </c>
      <c r="E93" s="216">
        <f>Inscription!G100</f>
        <v>0</v>
      </c>
      <c r="F93" s="212"/>
    </row>
    <row r="94" spans="1:6" ht="24.95" customHeight="1">
      <c r="A94" s="3">
        <f>Inscription!A105</f>
        <v>140</v>
      </c>
      <c r="B94" s="217" t="str">
        <f>CONCATENATE(Inscription!C101,"  ",Inscription!D101)</f>
        <v xml:space="preserve">  </v>
      </c>
      <c r="C94" s="215">
        <f>Inscription!E101</f>
        <v>0</v>
      </c>
      <c r="D94" s="215">
        <f>Inscription!F101</f>
        <v>0</v>
      </c>
      <c r="E94" s="216">
        <f>Inscription!G101</f>
        <v>0</v>
      </c>
      <c r="F94" s="212"/>
    </row>
    <row r="95" spans="1:6" ht="24.95" customHeight="1">
      <c r="A95" s="3">
        <f>Inscription!A106</f>
        <v>141</v>
      </c>
      <c r="B95" s="217" t="str">
        <f>CONCATENATE(Inscription!C102,"  ",Inscription!D102)</f>
        <v xml:space="preserve">  </v>
      </c>
      <c r="C95" s="215">
        <f>Inscription!E102</f>
        <v>0</v>
      </c>
      <c r="D95" s="215">
        <f>Inscription!F102</f>
        <v>0</v>
      </c>
      <c r="E95" s="216">
        <f>Inscription!G102</f>
        <v>0</v>
      </c>
      <c r="F95" s="212"/>
    </row>
    <row r="96" spans="1:6" ht="24.95" customHeight="1">
      <c r="A96" s="3">
        <f>Inscription!A107</f>
        <v>142</v>
      </c>
      <c r="B96" s="217" t="str">
        <f>CONCATENATE(Inscription!C103,"  ",Inscription!D103)</f>
        <v xml:space="preserve">  </v>
      </c>
      <c r="C96" s="215">
        <f>Inscription!E103</f>
        <v>0</v>
      </c>
      <c r="D96" s="215">
        <f>Inscription!F103</f>
        <v>0</v>
      </c>
      <c r="E96" s="216">
        <f>Inscription!G103</f>
        <v>0</v>
      </c>
      <c r="F96" s="212"/>
    </row>
    <row r="97" spans="1:6" ht="24.95" customHeight="1">
      <c r="A97" s="3">
        <f>Inscription!A108</f>
        <v>143</v>
      </c>
      <c r="B97" s="217" t="str">
        <f>CONCATENATE(Inscription!C104,"  ",Inscription!D104)</f>
        <v xml:space="preserve">  </v>
      </c>
      <c r="C97" s="215">
        <f>Inscription!E104</f>
        <v>0</v>
      </c>
      <c r="D97" s="215">
        <f>Inscription!F104</f>
        <v>0</v>
      </c>
      <c r="E97" s="216">
        <f>Inscription!G104</f>
        <v>0</v>
      </c>
      <c r="F97" s="212"/>
    </row>
    <row r="98" spans="1:6" ht="24.95" customHeight="1">
      <c r="A98" s="3">
        <f>Inscription!A109</f>
        <v>144</v>
      </c>
      <c r="B98" s="217" t="str">
        <f>CONCATENATE(Inscription!C105,"  ",Inscription!D105)</f>
        <v xml:space="preserve">  </v>
      </c>
      <c r="C98" s="215">
        <f>Inscription!E105</f>
        <v>0</v>
      </c>
      <c r="D98" s="215">
        <f>Inscription!F105</f>
        <v>0</v>
      </c>
      <c r="E98" s="216">
        <f>Inscription!G105</f>
        <v>0</v>
      </c>
      <c r="F98" s="212"/>
    </row>
    <row r="99" spans="1:6" ht="24.95" customHeight="1">
      <c r="A99" s="3">
        <f>Inscription!A110</f>
        <v>145</v>
      </c>
      <c r="B99" s="217" t="str">
        <f>CONCATENATE(Inscription!C106,"  ",Inscription!D106)</f>
        <v xml:space="preserve">  </v>
      </c>
      <c r="C99" s="215">
        <f>Inscription!E106</f>
        <v>0</v>
      </c>
      <c r="D99" s="215">
        <f>Inscription!F106</f>
        <v>0</v>
      </c>
      <c r="E99" s="216">
        <f>Inscription!G106</f>
        <v>0</v>
      </c>
      <c r="F99" s="212"/>
    </row>
    <row r="100" spans="1:6" ht="24.95" customHeight="1">
      <c r="A100" s="3">
        <f>Inscription!A111</f>
        <v>146</v>
      </c>
      <c r="B100" s="217" t="str">
        <f>CONCATENATE(Inscription!C107,"  ",Inscription!D107)</f>
        <v xml:space="preserve">  </v>
      </c>
      <c r="C100" s="215">
        <f>Inscription!E107</f>
        <v>0</v>
      </c>
      <c r="D100" s="215">
        <f>Inscription!F107</f>
        <v>0</v>
      </c>
      <c r="E100" s="216">
        <f>Inscription!G107</f>
        <v>0</v>
      </c>
      <c r="F100" s="212"/>
    </row>
    <row r="101" spans="1:6" ht="24.95" customHeight="1">
      <c r="A101" s="3">
        <f>Inscription!A112</f>
        <v>147</v>
      </c>
      <c r="B101" s="217" t="str">
        <f>CONCATENATE(Inscription!C108,"  ",Inscription!D108)</f>
        <v xml:space="preserve">  </v>
      </c>
      <c r="C101" s="215">
        <f>Inscription!E108</f>
        <v>0</v>
      </c>
      <c r="D101" s="215">
        <f>Inscription!F108</f>
        <v>0</v>
      </c>
      <c r="E101" s="216">
        <f>Inscription!G108</f>
        <v>0</v>
      </c>
      <c r="F101" s="212"/>
    </row>
    <row r="102" spans="1:6" ht="24.95" customHeight="1">
      <c r="A102" s="3">
        <f>Inscription!A113</f>
        <v>148</v>
      </c>
      <c r="B102" s="217" t="str">
        <f>CONCATENATE(Inscription!C109,"  ",Inscription!D109)</f>
        <v xml:space="preserve">  </v>
      </c>
      <c r="C102" s="215">
        <f>Inscription!E109</f>
        <v>0</v>
      </c>
      <c r="D102" s="215">
        <f>Inscription!F109</f>
        <v>0</v>
      </c>
      <c r="E102" s="216">
        <f>Inscription!G109</f>
        <v>0</v>
      </c>
      <c r="F102" s="212"/>
    </row>
    <row r="103" spans="1:6" ht="24.95" customHeight="1">
      <c r="A103" s="3">
        <f>Inscription!A114</f>
        <v>149</v>
      </c>
      <c r="B103" s="217" t="str">
        <f>CONCATENATE(Inscription!C110,"  ",Inscription!D110)</f>
        <v xml:space="preserve">  </v>
      </c>
      <c r="C103" s="215">
        <f>Inscription!E110</f>
        <v>0</v>
      </c>
      <c r="D103" s="215">
        <f>Inscription!F110</f>
        <v>0</v>
      </c>
      <c r="E103" s="216">
        <f>Inscription!G110</f>
        <v>0</v>
      </c>
      <c r="F103" s="212"/>
    </row>
    <row r="104" spans="1:6" ht="24.95" customHeight="1">
      <c r="A104" s="3">
        <f>Inscription!A115</f>
        <v>150</v>
      </c>
      <c r="B104" s="217" t="str">
        <f>CONCATENATE(Inscription!C111,"  ",Inscription!D111)</f>
        <v xml:space="preserve">  </v>
      </c>
      <c r="C104" s="215">
        <f>Inscription!E111</f>
        <v>0</v>
      </c>
      <c r="D104" s="215">
        <f>Inscription!F111</f>
        <v>0</v>
      </c>
      <c r="E104" s="216">
        <f>Inscription!G111</f>
        <v>0</v>
      </c>
      <c r="F104" s="212"/>
    </row>
    <row r="105" spans="1:6" ht="24.95" customHeight="1">
      <c r="A105" s="3">
        <f>Inscription!A116</f>
        <v>151</v>
      </c>
      <c r="B105" s="217" t="str">
        <f>CONCATENATE(Inscription!C112,"  ",Inscription!D112)</f>
        <v xml:space="preserve">  </v>
      </c>
      <c r="C105" s="215">
        <f>Inscription!E112</f>
        <v>0</v>
      </c>
      <c r="D105" s="215">
        <f>Inscription!F112</f>
        <v>0</v>
      </c>
      <c r="E105" s="216">
        <f>Inscription!G112</f>
        <v>0</v>
      </c>
      <c r="F105" s="212"/>
    </row>
    <row r="106" spans="1:6" ht="24.95" customHeight="1">
      <c r="A106" s="3">
        <f>Inscription!A117</f>
        <v>152</v>
      </c>
      <c r="B106" s="217" t="str">
        <f>CONCATENATE(Inscription!C113,"  ",Inscription!D113)</f>
        <v xml:space="preserve">  </v>
      </c>
      <c r="C106" s="215">
        <f>Inscription!E113</f>
        <v>0</v>
      </c>
      <c r="D106" s="215">
        <f>Inscription!F113</f>
        <v>0</v>
      </c>
      <c r="E106" s="216">
        <f>Inscription!G113</f>
        <v>0</v>
      </c>
      <c r="F106" s="212"/>
    </row>
    <row r="107" spans="1:6" ht="24.95" customHeight="1">
      <c r="A107" s="3">
        <f>Inscription!A118</f>
        <v>153</v>
      </c>
      <c r="B107" s="217" t="str">
        <f>CONCATENATE(Inscription!C114,"  ",Inscription!D114)</f>
        <v xml:space="preserve">  </v>
      </c>
      <c r="C107" s="215">
        <f>Inscription!E114</f>
        <v>0</v>
      </c>
      <c r="D107" s="215">
        <f>Inscription!F114</f>
        <v>0</v>
      </c>
      <c r="E107" s="216">
        <f>Inscription!G114</f>
        <v>0</v>
      </c>
      <c r="F107" s="212"/>
    </row>
    <row r="108" spans="1:6" ht="24.95" customHeight="1">
      <c r="A108" s="3">
        <f>Inscription!A119</f>
        <v>154</v>
      </c>
      <c r="B108" s="217" t="str">
        <f>CONCATENATE(Inscription!C115,"  ",Inscription!D115)</f>
        <v xml:space="preserve">  </v>
      </c>
      <c r="C108" s="215">
        <f>Inscription!E115</f>
        <v>0</v>
      </c>
      <c r="D108" s="215">
        <f>Inscription!F115</f>
        <v>0</v>
      </c>
      <c r="E108" s="216">
        <f>Inscription!G115</f>
        <v>0</v>
      </c>
      <c r="F108" s="212"/>
    </row>
    <row r="109" spans="1:6" ht="24.95" customHeight="1">
      <c r="A109" s="3">
        <f>Inscription!A120</f>
        <v>155</v>
      </c>
      <c r="B109" s="217" t="str">
        <f>CONCATENATE(Inscription!C116,"  ",Inscription!D116)</f>
        <v xml:space="preserve">  </v>
      </c>
      <c r="C109" s="215">
        <f>Inscription!E116</f>
        <v>0</v>
      </c>
      <c r="D109" s="215">
        <f>Inscription!F116</f>
        <v>0</v>
      </c>
      <c r="E109" s="216">
        <f>Inscription!G116</f>
        <v>0</v>
      </c>
      <c r="F109" s="212"/>
    </row>
    <row r="110" spans="1:6" ht="24.95" customHeight="1">
      <c r="A110" s="3">
        <f>Inscription!A121</f>
        <v>156</v>
      </c>
      <c r="B110" s="217" t="str">
        <f>CONCATENATE(Inscription!C117,"  ",Inscription!D117)</f>
        <v xml:space="preserve">  </v>
      </c>
      <c r="C110" s="215">
        <f>Inscription!E117</f>
        <v>0</v>
      </c>
      <c r="D110" s="215">
        <f>Inscription!F117</f>
        <v>0</v>
      </c>
      <c r="E110" s="216">
        <f>Inscription!G117</f>
        <v>0</v>
      </c>
      <c r="F110" s="212"/>
    </row>
    <row r="111" spans="1:6" ht="24.95" customHeight="1">
      <c r="A111" s="3">
        <f>Inscription!A122</f>
        <v>157</v>
      </c>
      <c r="B111" s="217" t="str">
        <f>CONCATENATE(Inscription!C118,"  ",Inscription!D118)</f>
        <v xml:space="preserve">  </v>
      </c>
      <c r="C111" s="215">
        <f>Inscription!E118</f>
        <v>0</v>
      </c>
      <c r="D111" s="215">
        <f>Inscription!F118</f>
        <v>0</v>
      </c>
      <c r="E111" s="216">
        <f>Inscription!G118</f>
        <v>0</v>
      </c>
      <c r="F111" s="212"/>
    </row>
    <row r="112" spans="1:6" ht="24.95" customHeight="1">
      <c r="A112" s="3">
        <f>Inscription!A123</f>
        <v>158</v>
      </c>
      <c r="B112" s="217" t="str">
        <f>CONCATENATE(Inscription!C119,"  ",Inscription!D119)</f>
        <v xml:space="preserve">  </v>
      </c>
      <c r="C112" s="215">
        <f>Inscription!E119</f>
        <v>0</v>
      </c>
      <c r="D112" s="215">
        <f>Inscription!F119</f>
        <v>0</v>
      </c>
      <c r="E112" s="216">
        <f>Inscription!G119</f>
        <v>0</v>
      </c>
      <c r="F112" s="212"/>
    </row>
    <row r="113" spans="1:6" ht="24.95" customHeight="1">
      <c r="A113" s="3">
        <f>Inscription!A124</f>
        <v>159</v>
      </c>
      <c r="B113" s="217" t="str">
        <f>CONCATENATE(Inscription!C120,"  ",Inscription!D120)</f>
        <v xml:space="preserve">  </v>
      </c>
      <c r="C113" s="215">
        <f>Inscription!E120</f>
        <v>0</v>
      </c>
      <c r="D113" s="215">
        <f>Inscription!F120</f>
        <v>0</v>
      </c>
      <c r="E113" s="216">
        <f>Inscription!G120</f>
        <v>0</v>
      </c>
      <c r="F113" s="212"/>
    </row>
    <row r="114" spans="1:6" ht="24.95" customHeight="1">
      <c r="A114" s="3">
        <f>Inscription!A125</f>
        <v>160</v>
      </c>
      <c r="B114" s="217" t="str">
        <f>CONCATENATE(Inscription!C121,"  ",Inscription!D121)</f>
        <v xml:space="preserve">  </v>
      </c>
      <c r="C114" s="215">
        <f>Inscription!E121</f>
        <v>0</v>
      </c>
      <c r="D114" s="215">
        <f>Inscription!F121</f>
        <v>0</v>
      </c>
      <c r="E114" s="216">
        <f>Inscription!G121</f>
        <v>0</v>
      </c>
      <c r="F114" s="212"/>
    </row>
    <row r="115" spans="1:6" ht="24.95" customHeight="1">
      <c r="A115" s="3">
        <f>Inscription!A126</f>
        <v>161</v>
      </c>
      <c r="B115" s="217" t="str">
        <f>CONCATENATE(Inscription!C122,"  ",Inscription!D122)</f>
        <v xml:space="preserve">  </v>
      </c>
      <c r="C115" s="215">
        <f>Inscription!E122</f>
        <v>0</v>
      </c>
      <c r="D115" s="215">
        <f>Inscription!F122</f>
        <v>0</v>
      </c>
      <c r="E115" s="216">
        <f>Inscription!G122</f>
        <v>0</v>
      </c>
      <c r="F115" s="212"/>
    </row>
    <row r="116" spans="1:6" ht="24.95" customHeight="1">
      <c r="A116" s="3">
        <f>Inscription!A127</f>
        <v>162</v>
      </c>
      <c r="B116" s="217" t="str">
        <f>CONCATENATE(Inscription!C123,"  ",Inscription!D123)</f>
        <v xml:space="preserve">  </v>
      </c>
      <c r="C116" s="215">
        <f>Inscription!E123</f>
        <v>0</v>
      </c>
      <c r="D116" s="215">
        <f>Inscription!F123</f>
        <v>0</v>
      </c>
      <c r="E116" s="216">
        <f>Inscription!G123</f>
        <v>0</v>
      </c>
      <c r="F116" s="212"/>
    </row>
    <row r="117" spans="1:6" ht="24.95" customHeight="1">
      <c r="A117" s="3">
        <f>Inscription!A128</f>
        <v>163</v>
      </c>
      <c r="B117" s="217" t="str">
        <f>CONCATENATE(Inscription!C124,"  ",Inscription!D124)</f>
        <v xml:space="preserve">  </v>
      </c>
      <c r="C117" s="215">
        <f>Inscription!E124</f>
        <v>0</v>
      </c>
      <c r="D117" s="215">
        <f>Inscription!F124</f>
        <v>0</v>
      </c>
      <c r="E117" s="216">
        <f>Inscription!G124</f>
        <v>0</v>
      </c>
      <c r="F117" s="212"/>
    </row>
    <row r="118" spans="1:6" ht="24.95" customHeight="1">
      <c r="A118" s="3">
        <f>Inscription!A129</f>
        <v>164</v>
      </c>
      <c r="B118" s="217" t="str">
        <f>CONCATENATE(Inscription!C125,"  ",Inscription!D125)</f>
        <v xml:space="preserve">  </v>
      </c>
      <c r="C118" s="215">
        <f>Inscription!E125</f>
        <v>0</v>
      </c>
      <c r="D118" s="215">
        <f>Inscription!F125</f>
        <v>0</v>
      </c>
      <c r="E118" s="216">
        <f>Inscription!G125</f>
        <v>0</v>
      </c>
      <c r="F118" s="212"/>
    </row>
    <row r="119" spans="1:6" ht="24.95" customHeight="1">
      <c r="A119" s="3">
        <f>Inscription!A130</f>
        <v>165</v>
      </c>
      <c r="B119" s="217" t="str">
        <f>CONCATENATE(Inscription!C126,"  ",Inscription!D126)</f>
        <v xml:space="preserve">  </v>
      </c>
      <c r="C119" s="215">
        <f>Inscription!E126</f>
        <v>0</v>
      </c>
      <c r="D119" s="215">
        <f>Inscription!F126</f>
        <v>0</v>
      </c>
      <c r="E119" s="216">
        <f>Inscription!G126</f>
        <v>0</v>
      </c>
      <c r="F119" s="212"/>
    </row>
    <row r="120" spans="1:6" ht="24.95" customHeight="1">
      <c r="A120" s="3">
        <f>Inscription!A131</f>
        <v>166</v>
      </c>
      <c r="B120" s="217" t="str">
        <f>CONCATENATE(Inscription!C127,"  ",Inscription!D127)</f>
        <v xml:space="preserve">  </v>
      </c>
      <c r="C120" s="215">
        <f>Inscription!E127</f>
        <v>0</v>
      </c>
      <c r="D120" s="215">
        <f>Inscription!F127</f>
        <v>0</v>
      </c>
      <c r="E120" s="216">
        <f>Inscription!G127</f>
        <v>0</v>
      </c>
      <c r="F120" s="212"/>
    </row>
    <row r="121" spans="1:6" ht="24.95" customHeight="1">
      <c r="A121" s="3">
        <f>Inscription!A132</f>
        <v>167</v>
      </c>
      <c r="B121" s="217" t="str">
        <f>CONCATENATE(Inscription!C128,"  ",Inscription!D128)</f>
        <v xml:space="preserve">  </v>
      </c>
      <c r="C121" s="215">
        <f>Inscription!E128</f>
        <v>0</v>
      </c>
      <c r="D121" s="215">
        <f>Inscription!F128</f>
        <v>0</v>
      </c>
      <c r="E121" s="216">
        <f>Inscription!G128</f>
        <v>0</v>
      </c>
      <c r="F121" s="212"/>
    </row>
    <row r="122" spans="1:6" ht="24.95" customHeight="1">
      <c r="A122" s="3">
        <f>Inscription!A133</f>
        <v>168</v>
      </c>
      <c r="B122" s="217" t="str">
        <f>CONCATENATE(Inscription!C129,"  ",Inscription!D129)</f>
        <v xml:space="preserve">  </v>
      </c>
      <c r="C122" s="215">
        <f>Inscription!E129</f>
        <v>0</v>
      </c>
      <c r="D122" s="215">
        <f>Inscription!F129</f>
        <v>0</v>
      </c>
      <c r="E122" s="216">
        <f>Inscription!G129</f>
        <v>0</v>
      </c>
      <c r="F122" s="212"/>
    </row>
    <row r="123" spans="1:6" ht="24.95" customHeight="1">
      <c r="A123" s="3">
        <f>Inscription!A134</f>
        <v>169</v>
      </c>
      <c r="B123" s="217" t="str">
        <f>CONCATENATE(Inscription!C130,"  ",Inscription!D130)</f>
        <v xml:space="preserve">  </v>
      </c>
      <c r="C123" s="215">
        <f>Inscription!E130</f>
        <v>0</v>
      </c>
      <c r="D123" s="215">
        <f>Inscription!F130</f>
        <v>0</v>
      </c>
      <c r="E123" s="216">
        <f>Inscription!G130</f>
        <v>0</v>
      </c>
      <c r="F123" s="212"/>
    </row>
    <row r="124" spans="1:6" ht="24.95" customHeight="1">
      <c r="A124" s="3">
        <f>Inscription!A135</f>
        <v>170</v>
      </c>
      <c r="B124" s="217" t="str">
        <f>CONCATENATE(Inscription!C131,"  ",Inscription!D131)</f>
        <v xml:space="preserve">  </v>
      </c>
      <c r="C124" s="215">
        <f>Inscription!E131</f>
        <v>0</v>
      </c>
      <c r="D124" s="215">
        <f>Inscription!F131</f>
        <v>0</v>
      </c>
      <c r="E124" s="216">
        <f>Inscription!G131</f>
        <v>0</v>
      </c>
      <c r="F124" s="212"/>
    </row>
    <row r="125" spans="1:6" ht="24.95" customHeight="1">
      <c r="A125" s="3">
        <f>Inscription!A136</f>
        <v>171</v>
      </c>
      <c r="B125" s="217" t="str">
        <f>CONCATENATE(Inscription!C132,"  ",Inscription!D132)</f>
        <v xml:space="preserve">  </v>
      </c>
      <c r="C125" s="215">
        <f>Inscription!E132</f>
        <v>0</v>
      </c>
      <c r="D125" s="215">
        <f>Inscription!F132</f>
        <v>0</v>
      </c>
      <c r="E125" s="216">
        <f>Inscription!G132</f>
        <v>0</v>
      </c>
      <c r="F125" s="212"/>
    </row>
    <row r="126" spans="1:6" ht="24.95" customHeight="1">
      <c r="A126" s="3">
        <f>Inscription!A137</f>
        <v>172</v>
      </c>
      <c r="B126" s="217" t="str">
        <f>CONCATENATE(Inscription!C133,"  ",Inscription!D133)</f>
        <v xml:space="preserve">  </v>
      </c>
      <c r="C126" s="215">
        <f>Inscription!E133</f>
        <v>0</v>
      </c>
      <c r="D126" s="215">
        <f>Inscription!F133</f>
        <v>0</v>
      </c>
      <c r="E126" s="216">
        <f>Inscription!G133</f>
        <v>0</v>
      </c>
      <c r="F126" s="212"/>
    </row>
    <row r="127" spans="1:6" ht="24.95" customHeight="1">
      <c r="A127" s="3">
        <f>Inscription!A138</f>
        <v>173</v>
      </c>
      <c r="B127" s="217" t="str">
        <f>CONCATENATE(Inscription!C134,"  ",Inscription!D134)</f>
        <v xml:space="preserve">  </v>
      </c>
      <c r="C127" s="215">
        <f>Inscription!E134</f>
        <v>0</v>
      </c>
      <c r="D127" s="215">
        <f>Inscription!F134</f>
        <v>0</v>
      </c>
      <c r="E127" s="216">
        <f>Inscription!G134</f>
        <v>0</v>
      </c>
      <c r="F127" s="212"/>
    </row>
    <row r="128" spans="1:6" ht="24.95" customHeight="1">
      <c r="A128" s="3">
        <f>Inscription!A139</f>
        <v>174</v>
      </c>
      <c r="B128" s="217" t="str">
        <f>CONCATENATE(Inscription!C135,"  ",Inscription!D135)</f>
        <v xml:space="preserve">  </v>
      </c>
      <c r="C128" s="215">
        <f>Inscription!E135</f>
        <v>0</v>
      </c>
      <c r="D128" s="215">
        <f>Inscription!F135</f>
        <v>0</v>
      </c>
      <c r="E128" s="216">
        <f>Inscription!G135</f>
        <v>0</v>
      </c>
      <c r="F128" s="212"/>
    </row>
    <row r="129" spans="1:6" ht="24.95" customHeight="1">
      <c r="A129" s="3">
        <f>Inscription!A140</f>
        <v>175</v>
      </c>
      <c r="B129" s="217" t="str">
        <f>CONCATENATE(Inscription!C136,"  ",Inscription!D136)</f>
        <v xml:space="preserve">  </v>
      </c>
      <c r="C129" s="215">
        <f>Inscription!E136</f>
        <v>0</v>
      </c>
      <c r="D129" s="215">
        <f>Inscription!F136</f>
        <v>0</v>
      </c>
      <c r="E129" s="216">
        <f>Inscription!G136</f>
        <v>0</v>
      </c>
      <c r="F129" s="212"/>
    </row>
    <row r="130" spans="1:6" ht="24.95" customHeight="1">
      <c r="A130" s="3">
        <f>Inscription!A141</f>
        <v>176</v>
      </c>
      <c r="B130" s="217" t="str">
        <f>CONCATENATE(Inscription!C137,"  ",Inscription!D137)</f>
        <v xml:space="preserve">  </v>
      </c>
      <c r="C130" s="215">
        <f>Inscription!E137</f>
        <v>0</v>
      </c>
      <c r="D130" s="215">
        <f>Inscription!F137</f>
        <v>0</v>
      </c>
      <c r="E130" s="216">
        <f>Inscription!G137</f>
        <v>0</v>
      </c>
      <c r="F130" s="212"/>
    </row>
    <row r="131" spans="1:6" ht="24.95" customHeight="1">
      <c r="A131" s="3">
        <f>Inscription!A142</f>
        <v>177</v>
      </c>
      <c r="B131" s="217" t="str">
        <f>CONCATENATE(Inscription!C138,"  ",Inscription!D138)</f>
        <v xml:space="preserve">  </v>
      </c>
      <c r="C131" s="215">
        <f>Inscription!E138</f>
        <v>0</v>
      </c>
      <c r="D131" s="215">
        <f>Inscription!F138</f>
        <v>0</v>
      </c>
      <c r="E131" s="216">
        <f>Inscription!G138</f>
        <v>0</v>
      </c>
      <c r="F131" s="212"/>
    </row>
    <row r="132" spans="1:6" ht="24.95" customHeight="1">
      <c r="A132" s="3">
        <f>Inscription!A143</f>
        <v>178</v>
      </c>
      <c r="B132" s="217" t="str">
        <f>CONCATENATE(Inscription!C139,"  ",Inscription!D139)</f>
        <v xml:space="preserve">  </v>
      </c>
      <c r="C132" s="215">
        <f>Inscription!E139</f>
        <v>0</v>
      </c>
      <c r="D132" s="215">
        <f>Inscription!F139</f>
        <v>0</v>
      </c>
      <c r="E132" s="216">
        <f>Inscription!G139</f>
        <v>0</v>
      </c>
      <c r="F132" s="212"/>
    </row>
    <row r="133" spans="1:6" ht="24.95" customHeight="1">
      <c r="A133" s="3">
        <f>Inscription!A144</f>
        <v>179</v>
      </c>
      <c r="B133" s="217" t="str">
        <f>CONCATENATE(Inscription!C140,"  ",Inscription!D140)</f>
        <v xml:space="preserve">  </v>
      </c>
      <c r="C133" s="215">
        <f>Inscription!E140</f>
        <v>0</v>
      </c>
      <c r="D133" s="215">
        <f>Inscription!F140</f>
        <v>0</v>
      </c>
      <c r="E133" s="216">
        <f>Inscription!G140</f>
        <v>0</v>
      </c>
      <c r="F133" s="212"/>
    </row>
    <row r="134" spans="1:6" ht="24.95" customHeight="1">
      <c r="A134" s="3">
        <f>Inscription!A145</f>
        <v>180</v>
      </c>
      <c r="B134" s="217" t="str">
        <f>CONCATENATE(Inscription!C141,"  ",Inscription!D141)</f>
        <v xml:space="preserve">  </v>
      </c>
      <c r="C134" s="215">
        <f>Inscription!E141</f>
        <v>0</v>
      </c>
      <c r="D134" s="215">
        <f>Inscription!F141</f>
        <v>0</v>
      </c>
      <c r="E134" s="216">
        <f>Inscription!G141</f>
        <v>0</v>
      </c>
      <c r="F134" s="212"/>
    </row>
    <row r="135" spans="1:6" ht="24.95" customHeight="1">
      <c r="A135" s="3">
        <f>Inscription!A146</f>
        <v>181</v>
      </c>
      <c r="B135" s="217" t="str">
        <f>CONCATENATE(Inscription!C142,"  ",Inscription!D142)</f>
        <v xml:space="preserve">  </v>
      </c>
      <c r="C135" s="215">
        <f>Inscription!E142</f>
        <v>0</v>
      </c>
      <c r="D135" s="215">
        <f>Inscription!F142</f>
        <v>0</v>
      </c>
      <c r="E135" s="216">
        <f>Inscription!G142</f>
        <v>0</v>
      </c>
      <c r="F135" s="212"/>
    </row>
    <row r="136" spans="1:6" ht="24.95" customHeight="1">
      <c r="A136" s="3">
        <f>Inscription!A147</f>
        <v>182</v>
      </c>
      <c r="B136" s="217" t="str">
        <f>CONCATENATE(Inscription!C143,"  ",Inscription!D143)</f>
        <v xml:space="preserve">  </v>
      </c>
      <c r="C136" s="215">
        <f>Inscription!E143</f>
        <v>0</v>
      </c>
      <c r="D136" s="215">
        <f>Inscription!F143</f>
        <v>0</v>
      </c>
      <c r="E136" s="216">
        <f>Inscription!G143</f>
        <v>0</v>
      </c>
      <c r="F136" s="212"/>
    </row>
    <row r="137" spans="1:6" ht="24.95" customHeight="1">
      <c r="A137" s="3">
        <f>Inscription!A148</f>
        <v>183</v>
      </c>
      <c r="B137" s="217" t="str">
        <f>CONCATENATE(Inscription!C144,"  ",Inscription!D144)</f>
        <v xml:space="preserve">  </v>
      </c>
      <c r="C137" s="215">
        <f>Inscription!E144</f>
        <v>0</v>
      </c>
      <c r="D137" s="215">
        <f>Inscription!F144</f>
        <v>0</v>
      </c>
      <c r="E137" s="216">
        <f>Inscription!G144</f>
        <v>0</v>
      </c>
      <c r="F137" s="212"/>
    </row>
    <row r="138" spans="1:6" ht="24.95" customHeight="1">
      <c r="A138" s="3">
        <f>Inscription!A149</f>
        <v>184</v>
      </c>
      <c r="B138" s="217" t="str">
        <f>CONCATENATE(Inscription!C145,"  ",Inscription!D145)</f>
        <v xml:space="preserve">  </v>
      </c>
      <c r="C138" s="215">
        <f>Inscription!E145</f>
        <v>0</v>
      </c>
      <c r="D138" s="215">
        <f>Inscription!F145</f>
        <v>0</v>
      </c>
      <c r="E138" s="216">
        <f>Inscription!G145</f>
        <v>0</v>
      </c>
      <c r="F138" s="212"/>
    </row>
    <row r="139" spans="1:6" ht="24.95" customHeight="1">
      <c r="A139" s="3">
        <f>Inscription!A150</f>
        <v>185</v>
      </c>
      <c r="B139" s="217" t="str">
        <f>CONCATENATE(Inscription!C146,"  ",Inscription!D146)</f>
        <v xml:space="preserve">  </v>
      </c>
      <c r="C139" s="215">
        <f>Inscription!E146</f>
        <v>0</v>
      </c>
      <c r="D139" s="215">
        <f>Inscription!F146</f>
        <v>0</v>
      </c>
      <c r="E139" s="216">
        <f>Inscription!G146</f>
        <v>0</v>
      </c>
      <c r="F139" s="212"/>
    </row>
    <row r="140" spans="1:6" ht="24.95" customHeight="1">
      <c r="A140" s="3">
        <f>Inscription!A151</f>
        <v>186</v>
      </c>
      <c r="B140" s="217" t="str">
        <f>CONCATENATE(Inscription!C147,"  ",Inscription!D147)</f>
        <v xml:space="preserve">  </v>
      </c>
      <c r="C140" s="215">
        <f>Inscription!E147</f>
        <v>0</v>
      </c>
      <c r="D140" s="215">
        <f>Inscription!F147</f>
        <v>0</v>
      </c>
      <c r="E140" s="216">
        <f>Inscription!G147</f>
        <v>0</v>
      </c>
      <c r="F140" s="212"/>
    </row>
    <row r="141" spans="1:6" ht="24.95" customHeight="1">
      <c r="A141" s="3">
        <f>Inscription!A152</f>
        <v>187</v>
      </c>
      <c r="B141" s="217" t="str">
        <f>CONCATENATE(Inscription!C148,"  ",Inscription!D148)</f>
        <v xml:space="preserve">  </v>
      </c>
      <c r="C141" s="215">
        <f>Inscription!E148</f>
        <v>0</v>
      </c>
      <c r="D141" s="215">
        <f>Inscription!F148</f>
        <v>0</v>
      </c>
      <c r="E141" s="216">
        <f>Inscription!G148</f>
        <v>0</v>
      </c>
      <c r="F141" s="212"/>
    </row>
    <row r="142" spans="1:6" ht="24.95" customHeight="1">
      <c r="A142" s="3">
        <f>Inscription!A153</f>
        <v>188</v>
      </c>
      <c r="B142" s="217" t="str">
        <f>CONCATENATE(Inscription!C149,"  ",Inscription!D149)</f>
        <v xml:space="preserve">  </v>
      </c>
      <c r="C142" s="215">
        <f>Inscription!E149</f>
        <v>0</v>
      </c>
      <c r="D142" s="215">
        <f>Inscription!F149</f>
        <v>0</v>
      </c>
      <c r="E142" s="216">
        <f>Inscription!G149</f>
        <v>0</v>
      </c>
      <c r="F142" s="212"/>
    </row>
    <row r="143" spans="1:6" ht="24.95" customHeight="1">
      <c r="A143" s="3">
        <f>Inscription!A154</f>
        <v>189</v>
      </c>
      <c r="B143" s="217" t="str">
        <f>CONCATENATE(Inscription!C150,"  ",Inscription!D150)</f>
        <v xml:space="preserve">  </v>
      </c>
      <c r="C143" s="215">
        <f>Inscription!E150</f>
        <v>0</v>
      </c>
      <c r="D143" s="215">
        <f>Inscription!F150</f>
        <v>0</v>
      </c>
      <c r="E143" s="216">
        <f>Inscription!G150</f>
        <v>0</v>
      </c>
      <c r="F143" s="212"/>
    </row>
    <row r="144" spans="1:6" ht="24.95" customHeight="1">
      <c r="A144" s="3">
        <f>Inscription!A155</f>
        <v>190</v>
      </c>
      <c r="B144" s="217" t="str">
        <f>CONCATENATE(Inscription!C151,"  ",Inscription!D151)</f>
        <v xml:space="preserve">  </v>
      </c>
      <c r="C144" s="215">
        <f>Inscription!E151</f>
        <v>0</v>
      </c>
      <c r="D144" s="215">
        <f>Inscription!F151</f>
        <v>0</v>
      </c>
      <c r="E144" s="216">
        <f>Inscription!G151</f>
        <v>0</v>
      </c>
      <c r="F144" s="212"/>
    </row>
    <row r="145" spans="1:6" ht="24.95" customHeight="1">
      <c r="A145" s="3">
        <f>Inscription!A156</f>
        <v>191</v>
      </c>
      <c r="B145" s="217" t="str">
        <f>CONCATENATE(Inscription!C152,"  ",Inscription!D152)</f>
        <v xml:space="preserve">  </v>
      </c>
      <c r="C145" s="215">
        <f>Inscription!E152</f>
        <v>0</v>
      </c>
      <c r="D145" s="215">
        <f>Inscription!F152</f>
        <v>0</v>
      </c>
      <c r="E145" s="216">
        <f>Inscription!G152</f>
        <v>0</v>
      </c>
      <c r="F145" s="212"/>
    </row>
    <row r="146" spans="1:6" ht="24.95" customHeight="1">
      <c r="A146" s="3">
        <f>Inscription!A157</f>
        <v>192</v>
      </c>
      <c r="B146" s="217" t="str">
        <f>CONCATENATE(Inscription!C153,"  ",Inscription!D153)</f>
        <v xml:space="preserve">  </v>
      </c>
      <c r="C146" s="215">
        <f>Inscription!E153</f>
        <v>0</v>
      </c>
      <c r="D146" s="215">
        <f>Inscription!F153</f>
        <v>0</v>
      </c>
      <c r="E146" s="216">
        <f>Inscription!G153</f>
        <v>0</v>
      </c>
      <c r="F146" s="212"/>
    </row>
    <row r="147" spans="1:6" ht="24.95" customHeight="1">
      <c r="A147" s="3">
        <f>Inscription!A158</f>
        <v>193</v>
      </c>
      <c r="B147" s="217" t="str">
        <f>CONCATENATE(Inscription!C154,"  ",Inscription!D154)</f>
        <v xml:space="preserve">  </v>
      </c>
      <c r="C147" s="215">
        <f>Inscription!E154</f>
        <v>0</v>
      </c>
      <c r="D147" s="215">
        <f>Inscription!F154</f>
        <v>0</v>
      </c>
      <c r="E147" s="216">
        <f>Inscription!G154</f>
        <v>0</v>
      </c>
      <c r="F147" s="212"/>
    </row>
    <row r="148" spans="1:6" ht="24.95" customHeight="1">
      <c r="A148" s="3">
        <f>Inscription!A159</f>
        <v>194</v>
      </c>
      <c r="B148" s="217" t="str">
        <f>CONCATENATE(Inscription!C155,"  ",Inscription!D155)</f>
        <v xml:space="preserve">  </v>
      </c>
      <c r="C148" s="215">
        <f>Inscription!E155</f>
        <v>0</v>
      </c>
      <c r="D148" s="215">
        <f>Inscription!F155</f>
        <v>0</v>
      </c>
      <c r="E148" s="216">
        <f>Inscription!G155</f>
        <v>0</v>
      </c>
      <c r="F148" s="212"/>
    </row>
    <row r="149" spans="1:6" ht="24.95" customHeight="1">
      <c r="A149" s="3">
        <f>Inscription!A160</f>
        <v>195</v>
      </c>
      <c r="B149" s="217" t="str">
        <f>CONCATENATE(Inscription!C156,"  ",Inscription!D156)</f>
        <v xml:space="preserve">  </v>
      </c>
      <c r="C149" s="215">
        <f>Inscription!E156</f>
        <v>0</v>
      </c>
      <c r="D149" s="215">
        <f>Inscription!F156</f>
        <v>0</v>
      </c>
      <c r="E149" s="216">
        <f>Inscription!G156</f>
        <v>0</v>
      </c>
      <c r="F149" s="212"/>
    </row>
    <row r="150" spans="1:6" ht="24.95" customHeight="1">
      <c r="A150" s="3">
        <f>Inscription!A161</f>
        <v>196</v>
      </c>
      <c r="B150" s="217" t="str">
        <f>CONCATENATE(Inscription!C157,"  ",Inscription!D157)</f>
        <v xml:space="preserve">  </v>
      </c>
      <c r="C150" s="215">
        <f>Inscription!E157</f>
        <v>0</v>
      </c>
      <c r="D150" s="215">
        <f>Inscription!F157</f>
        <v>0</v>
      </c>
      <c r="E150" s="216">
        <f>Inscription!G157</f>
        <v>0</v>
      </c>
      <c r="F150" s="212"/>
    </row>
    <row r="151" spans="1:6" ht="24.95" customHeight="1">
      <c r="A151" s="3">
        <f>Inscription!A162</f>
        <v>197</v>
      </c>
      <c r="B151" s="217" t="str">
        <f>CONCATENATE(Inscription!C158,"  ",Inscription!D158)</f>
        <v xml:space="preserve">  </v>
      </c>
      <c r="C151" s="215">
        <f>Inscription!E158</f>
        <v>0</v>
      </c>
      <c r="D151" s="215">
        <f>Inscription!F158</f>
        <v>0</v>
      </c>
      <c r="E151" s="216">
        <f>Inscription!G158</f>
        <v>0</v>
      </c>
      <c r="F151" s="212"/>
    </row>
    <row r="152" spans="1:6" ht="24.95" customHeight="1">
      <c r="A152" s="3">
        <f>Inscription!A163</f>
        <v>198</v>
      </c>
      <c r="B152" s="217" t="str">
        <f>CONCATENATE(Inscription!C159,"  ",Inscription!D159)</f>
        <v xml:space="preserve">  </v>
      </c>
      <c r="C152" s="215">
        <f>Inscription!E159</f>
        <v>0</v>
      </c>
      <c r="D152" s="215">
        <f>Inscription!F159</f>
        <v>0</v>
      </c>
      <c r="E152" s="216">
        <f>Inscription!G159</f>
        <v>0</v>
      </c>
      <c r="F152" s="212"/>
    </row>
    <row r="153" spans="1:6" ht="24.95" customHeight="1">
      <c r="A153" s="3">
        <f>Inscription!A164</f>
        <v>199</v>
      </c>
      <c r="B153" s="217" t="str">
        <f>CONCATENATE(Inscription!C160,"  ",Inscription!D160)</f>
        <v xml:space="preserve">  </v>
      </c>
      <c r="C153" s="215">
        <f>Inscription!E160</f>
        <v>0</v>
      </c>
      <c r="D153" s="215">
        <f>Inscription!F160</f>
        <v>0</v>
      </c>
      <c r="E153" s="216">
        <f>Inscription!G160</f>
        <v>0</v>
      </c>
      <c r="F153" s="212"/>
    </row>
    <row r="154" spans="1:6" ht="24.95" customHeight="1">
      <c r="A154" s="3">
        <f>Inscription!A165</f>
        <v>200</v>
      </c>
      <c r="B154" s="217" t="str">
        <f>CONCATENATE(Inscription!C161,"  ",Inscription!D161)</f>
        <v xml:space="preserve">  </v>
      </c>
      <c r="C154" s="215">
        <f>Inscription!E161</f>
        <v>0</v>
      </c>
      <c r="D154" s="215">
        <f>Inscription!F161</f>
        <v>0</v>
      </c>
      <c r="E154" s="216">
        <f>Inscription!G161</f>
        <v>0</v>
      </c>
      <c r="F154" s="212"/>
    </row>
  </sheetData>
  <mergeCells count="1">
    <mergeCell ref="A1:F1"/>
  </mergeCells>
  <printOptions horizontalCentered="1"/>
  <pageMargins left="0.25" right="0.25" top="0.75" bottom="0.75" header="0.3" footer="0.3"/>
  <pageSetup paperSize="9" orientation="landscape" horizontalDpi="300" verticalDpi="300" r:id="rId1"/>
  <headerFooter alignWithMargins="0"/>
  <rowBreaks count="3" manualBreakCount="3">
    <brk id="14" max="16383" man="1"/>
    <brk id="74" max="16383" man="1"/>
    <brk id="134" max="16383" man="1"/>
  </rowBreaks>
</worksheet>
</file>

<file path=xl/worksheets/sheet6.xml><?xml version="1.0" encoding="utf-8"?>
<worksheet xmlns="http://schemas.openxmlformats.org/spreadsheetml/2006/main" xmlns:r="http://schemas.openxmlformats.org/officeDocument/2006/relationships">
  <sheetPr codeName="Feuil5" enableFormatConditionsCalculation="0"/>
  <dimension ref="A1:AL203"/>
  <sheetViews>
    <sheetView showGridLines="0" showZeros="0" zoomScale="75" workbookViewId="0">
      <selection activeCell="C4" sqref="C4:C9"/>
    </sheetView>
  </sheetViews>
  <sheetFormatPr baseColWidth="10" defaultRowHeight="15"/>
  <cols>
    <col min="1" max="1" width="5.42578125" style="1" customWidth="1"/>
    <col min="2" max="2" width="6.85546875" style="1" customWidth="1"/>
    <col min="3" max="3" width="6.7109375" style="1" customWidth="1"/>
    <col min="4" max="4" width="12.7109375" style="1" customWidth="1"/>
    <col min="5" max="5" width="11.42578125" style="1"/>
    <col min="6" max="6" width="23.7109375" style="1" customWidth="1"/>
    <col min="7" max="7" width="12.5703125" style="1" customWidth="1"/>
    <col min="8" max="8" width="10.42578125" style="1" customWidth="1"/>
    <col min="9" max="9" width="11.42578125" style="1"/>
    <col min="10" max="25" width="11.42578125" style="1" hidden="1" customWidth="1"/>
    <col min="26" max="26" width="4.42578125" style="49" customWidth="1"/>
    <col min="27" max="27" width="5.28515625" style="1" customWidth="1"/>
    <col min="28" max="28" width="11.42578125" style="1"/>
    <col min="29" max="29" width="25.5703125" style="1" customWidth="1"/>
    <col min="30" max="30" width="11.42578125" style="1" hidden="1" customWidth="1"/>
    <col min="31" max="31" width="11.42578125" style="1"/>
    <col min="32" max="32" width="11.42578125" style="1" hidden="1" customWidth="1"/>
    <col min="33" max="33" width="11.42578125" style="1"/>
    <col min="34" max="34" width="11.42578125" style="1" hidden="1" customWidth="1"/>
    <col min="35" max="35" width="11.42578125" style="1"/>
    <col min="36" max="36" width="11.42578125" style="1" hidden="1" customWidth="1"/>
    <col min="37" max="37" width="11.42578125" style="1"/>
    <col min="38" max="38" width="11.42578125" style="1" hidden="1" customWidth="1"/>
    <col min="39" max="16384" width="11.42578125" style="1"/>
  </cols>
  <sheetData>
    <row r="1" spans="1:37" ht="15" customHeight="1">
      <c r="A1" s="300" t="s">
        <v>22</v>
      </c>
      <c r="B1" s="300"/>
      <c r="C1" s="305" t="str">
        <f>CONCATENATE(Inscription!D2,"  ",Inscription!G2)</f>
        <v>Sansac-de-Marmiesse  CANTAL</v>
      </c>
      <c r="D1" s="306"/>
      <c r="E1" s="306"/>
      <c r="F1" s="307"/>
      <c r="G1" s="299" t="str">
        <f>IF(Inscription!$D$4&gt;0,"DATE :  "&amp;TEXT(Inscription!D$4,"jj mmmm aaaa"),"")</f>
        <v>DATE :  20 mars 2016</v>
      </c>
      <c r="H1" s="299"/>
      <c r="I1" s="299"/>
      <c r="J1" s="134"/>
      <c r="K1" s="134"/>
      <c r="L1" s="134"/>
      <c r="M1" s="134"/>
      <c r="N1" s="134"/>
      <c r="O1" s="134"/>
      <c r="P1" s="134"/>
      <c r="Q1" s="134"/>
      <c r="R1" s="134"/>
      <c r="S1" s="134"/>
      <c r="T1" s="134"/>
      <c r="U1" s="134"/>
      <c r="V1" s="134"/>
      <c r="W1" s="134"/>
      <c r="X1" s="134"/>
      <c r="Y1" s="134"/>
    </row>
    <row r="2" spans="1:37" ht="26.25" customHeight="1">
      <c r="A2" s="301" t="s">
        <v>23</v>
      </c>
      <c r="B2" s="301"/>
      <c r="C2" s="302" t="str">
        <f>Inscription!D5</f>
        <v>3ème catégorie - Juniors - PCO</v>
      </c>
      <c r="D2" s="303"/>
      <c r="E2" s="304"/>
      <c r="F2" s="50" t="s">
        <v>24</v>
      </c>
      <c r="G2" s="51">
        <v>101</v>
      </c>
      <c r="H2" s="50" t="s">
        <v>25</v>
      </c>
      <c r="I2" s="51">
        <f>COUNTA(C4:C203)</f>
        <v>0</v>
      </c>
      <c r="J2" s="136"/>
      <c r="K2" s="136"/>
      <c r="L2" s="136"/>
      <c r="M2" s="136"/>
      <c r="N2" s="136"/>
      <c r="O2" s="136"/>
      <c r="P2" s="136"/>
      <c r="Q2" s="136"/>
      <c r="R2" s="136"/>
      <c r="S2" s="136"/>
      <c r="T2" s="136"/>
      <c r="U2" s="136"/>
      <c r="V2" s="136"/>
      <c r="W2" s="136"/>
      <c r="X2" s="136"/>
      <c r="Y2" s="136"/>
      <c r="AC2" s="52"/>
      <c r="AD2" s="52"/>
      <c r="AE2" s="52"/>
    </row>
    <row r="3" spans="1:37" ht="21" customHeight="1">
      <c r="A3" s="55" t="s">
        <v>39</v>
      </c>
      <c r="B3" s="53" t="s">
        <v>0</v>
      </c>
      <c r="C3" s="54" t="s">
        <v>33</v>
      </c>
      <c r="D3" s="297" t="s">
        <v>30</v>
      </c>
      <c r="E3" s="298"/>
      <c r="F3" s="54" t="s">
        <v>1</v>
      </c>
      <c r="G3" s="54" t="s">
        <v>12</v>
      </c>
      <c r="H3" s="4" t="s">
        <v>32</v>
      </c>
      <c r="I3" s="4" t="s">
        <v>13</v>
      </c>
      <c r="J3" s="137"/>
      <c r="K3" s="137" t="s">
        <v>107</v>
      </c>
      <c r="L3" s="137" t="s">
        <v>108</v>
      </c>
      <c r="M3" s="137"/>
      <c r="N3" s="137"/>
      <c r="O3" s="137"/>
      <c r="P3" s="137"/>
      <c r="Q3" s="137"/>
      <c r="R3" s="137"/>
      <c r="S3" s="137"/>
      <c r="T3" s="137"/>
      <c r="U3" s="137"/>
      <c r="V3" s="137"/>
      <c r="W3" s="137"/>
      <c r="X3" s="137"/>
      <c r="Y3" s="137"/>
      <c r="Z3" s="56"/>
    </row>
    <row r="4" spans="1:37" ht="15" customHeight="1">
      <c r="A4" s="68">
        <f t="shared" ref="A4:A67" si="0">IF(B4&lt;1,1000,(IF(AA4=B4,B4,(20100-SUM($AA$4:$AA$203))/(COUNTIF($AA$4:$AA$203,"T")))))</f>
        <v>1</v>
      </c>
      <c r="B4" s="57">
        <v>1</v>
      </c>
      <c r="C4" s="11"/>
      <c r="D4" s="32"/>
      <c r="E4" s="33"/>
      <c r="F4" s="37"/>
      <c r="G4" s="7"/>
      <c r="H4" s="37"/>
      <c r="I4" s="228"/>
      <c r="J4" s="138">
        <f>IF(COUNTIF($F4:$F$4,$F4)&lt;2,$F4," ")</f>
        <v>0</v>
      </c>
      <c r="K4" s="138">
        <f>IF(J4=F4,A4,"")</f>
        <v>1</v>
      </c>
      <c r="L4" s="138">
        <f>IF(J4=F4,I4,"")</f>
        <v>0</v>
      </c>
      <c r="M4" s="138">
        <f>IF(COUNTIF($F4:$F$4,$F4)&lt;3,$F4," ")</f>
        <v>0</v>
      </c>
      <c r="N4" s="138">
        <f>IF(M4=$F4,$A4,"")</f>
        <v>1</v>
      </c>
      <c r="O4" s="138">
        <f>IF(M4=$F4,$I4,"")</f>
        <v>0</v>
      </c>
      <c r="P4" s="78" t="str">
        <f>IF(M4=J4,"",M4)</f>
        <v/>
      </c>
      <c r="Q4" s="78">
        <f>IF(P4=$F4,$A4,1000)</f>
        <v>1</v>
      </c>
      <c r="R4" s="78">
        <f>IF(P4=$F4,$I4,1000)</f>
        <v>0</v>
      </c>
      <c r="S4" s="138">
        <f>IF(COUNTIF($F4:$F$4,J4)&lt;4,$F4," ")</f>
        <v>0</v>
      </c>
      <c r="T4" s="138">
        <f>IF(S4=$F4,$A4,"")</f>
        <v>1</v>
      </c>
      <c r="U4" s="138">
        <f>IF(S4=$F4,$I4,"")</f>
        <v>0</v>
      </c>
      <c r="V4" s="78" t="str">
        <f>IF(S4=J4,"",S4)</f>
        <v/>
      </c>
      <c r="W4" s="78" t="str">
        <f>IF(V4=P4,"",S4)</f>
        <v/>
      </c>
      <c r="X4" s="138">
        <f>IF(W4=$F4,$A4,"")</f>
        <v>1</v>
      </c>
      <c r="Y4" s="138">
        <f>IF(W4=$F4,$I4,"")</f>
        <v>0</v>
      </c>
      <c r="Z4" s="47" t="str">
        <f t="shared" ref="Z4:Z35" si="1">IF(COUNTIF($C$4:$C$203,C4)&gt;1,"X"," ")</f>
        <v xml:space="preserve"> </v>
      </c>
      <c r="AA4" s="83">
        <f t="shared" ref="AA4:AA35" si="2">IF(COUNTIF($B$4:$B$203,B4)&gt;1,"T",B4)</f>
        <v>1</v>
      </c>
      <c r="AB4" s="58"/>
    </row>
    <row r="5" spans="1:37">
      <c r="A5" s="68">
        <f t="shared" si="0"/>
        <v>2</v>
      </c>
      <c r="B5" s="57">
        <v>2</v>
      </c>
      <c r="C5" s="11"/>
      <c r="D5" s="32"/>
      <c r="E5" s="33"/>
      <c r="F5" s="37"/>
      <c r="G5" s="7"/>
      <c r="H5" s="37"/>
      <c r="I5" s="64"/>
      <c r="J5" s="138">
        <f>IF(COUNTIF($F$4:$F5,$F5)&lt;2,$F5," ")</f>
        <v>0</v>
      </c>
      <c r="K5" s="138">
        <f t="shared" ref="K5:K68" si="3">IF(J5=F5,A5,"")</f>
        <v>2</v>
      </c>
      <c r="L5" s="138">
        <f t="shared" ref="L5:L68" si="4">IF(J5=F5,I5,"")</f>
        <v>0</v>
      </c>
      <c r="M5" s="138">
        <f>IF(COUNTIF($F$4:$F5,$F5)&lt;3,$F5," ")</f>
        <v>0</v>
      </c>
      <c r="N5" s="138">
        <f t="shared" ref="N5:N68" si="5">IF(M5=$F5,$A5,"")</f>
        <v>2</v>
      </c>
      <c r="O5" s="138">
        <f t="shared" ref="O5:O68" si="6">IF(M5=$F5,$I5,"")</f>
        <v>0</v>
      </c>
      <c r="P5" s="78" t="str">
        <f t="shared" ref="P5:P68" si="7">IF(M5=J5,"",M5)</f>
        <v/>
      </c>
      <c r="Q5" s="78">
        <f t="shared" ref="Q5:Q68" si="8">IF(P5=$F5,$A5,1000)</f>
        <v>2</v>
      </c>
      <c r="R5" s="78">
        <f t="shared" ref="R5:R68" si="9">IF(P5=$F5,$I5,1000)</f>
        <v>0</v>
      </c>
      <c r="S5" s="138">
        <f>IF(COUNTIF($F$4:$F5,J5)&lt;4,$F5," ")</f>
        <v>0</v>
      </c>
      <c r="T5" s="138">
        <f t="shared" ref="T5:T68" si="10">IF(S5=$F5,$A5,"")</f>
        <v>2</v>
      </c>
      <c r="U5" s="138">
        <f t="shared" ref="U5:U68" si="11">IF(S5=$F5,$I5,"")</f>
        <v>0</v>
      </c>
      <c r="V5" s="78" t="str">
        <f t="shared" ref="V5:V68" si="12">IF(S5=J5,"",S5)</f>
        <v/>
      </c>
      <c r="W5" s="78" t="str">
        <f t="shared" ref="W5:W68" si="13">IF(V5=P5,"",S5)</f>
        <v/>
      </c>
      <c r="X5" s="138">
        <f t="shared" ref="X5:X68" si="14">IF(W5=$F5,$A5,"")</f>
        <v>2</v>
      </c>
      <c r="Y5" s="138">
        <f t="shared" ref="Y5:Y68" si="15">IF(W5=$F5,$I5,"")</f>
        <v>0</v>
      </c>
      <c r="Z5" s="47" t="str">
        <f t="shared" si="1"/>
        <v xml:space="preserve"> </v>
      </c>
      <c r="AA5" s="83">
        <f t="shared" si="2"/>
        <v>2</v>
      </c>
      <c r="AB5" s="46">
        <v>1</v>
      </c>
      <c r="AC5" s="59">
        <f>'PRIX D EQUIPE'!B5</f>
        <v>0</v>
      </c>
      <c r="AD5" s="139">
        <f t="shared" ref="AD5:AD39" si="16">IF($AC5="",1000,(IF(ISNA(VLOOKUP($AC5,$J$4:$M$203,2,FALSE)),1000,VLOOKUP($AC5,$J$4:$M$203,2,FALSE))))</f>
        <v>1</v>
      </c>
      <c r="AE5" s="140">
        <f t="shared" ref="AE5:AE39" si="17">IF($AC5="",1000,(IF(ISNA(VLOOKUP($AC5,$J$4:$M$203,3,FALSE)),1000,VLOOKUP($AC5,$J$4:$M$203,3,FALSE))))</f>
        <v>0</v>
      </c>
      <c r="AF5" s="139">
        <f t="shared" ref="AF5:AF39" si="18">IF($AC5="",1000,(IF(ISNA(VLOOKUP($AC5,$P$4:$R$203,2,FALSE)),1000,VLOOKUP($AC5,$P$4:$R$203,2,FALSE))))</f>
        <v>1000</v>
      </c>
      <c r="AG5" s="140">
        <f t="shared" ref="AG5:AG39" si="19">IF($AC5="",1000,(IF(ISNA(VLOOKUP($AC5,$P$4:$R$203,3,FALSE)),1000,VLOOKUP($AC5,$P$4:$R$203,3,FALSE))))</f>
        <v>1000</v>
      </c>
      <c r="AH5" s="139">
        <f t="shared" ref="AH5:AH39" si="20">IF($AC5="",1000,(IF(ISNA(VLOOKUP($AC5,$W$4:$Y$203,2,FALSE)),1000,VLOOKUP($AC5,$W$4:$Y$203,2,FALSE))))</f>
        <v>1000</v>
      </c>
      <c r="AI5" s="140">
        <f t="shared" ref="AI5:AI39" si="21">IF($AC5="",1000,(IF(ISNA(VLOOKUP($AC5,$W$4:$Y$203,3,FALSE)),1000,VLOOKUP($AC5,$W$4:$Y$203,3,FALSE))))</f>
        <v>1000</v>
      </c>
      <c r="AJ5" s="60" t="str">
        <f t="shared" ref="AJ5:AJ29" si="22">IF(AC5=" "," ",IF($AC5&gt;0,SUM(AD5+AF5+AH5)," "))</f>
        <v xml:space="preserve"> </v>
      </c>
      <c r="AK5" s="141" t="str">
        <f t="shared" ref="AK5:AK29" si="23">IF(AC5=" "," ",IF($AC5&gt;0,SUM(AE5+AG5+AI5)," "))</f>
        <v xml:space="preserve"> </v>
      </c>
    </row>
    <row r="6" spans="1:37">
      <c r="A6" s="68">
        <f t="shared" si="0"/>
        <v>3</v>
      </c>
      <c r="B6" s="57">
        <v>3</v>
      </c>
      <c r="C6" s="11"/>
      <c r="D6" s="32"/>
      <c r="E6" s="33"/>
      <c r="F6" s="37"/>
      <c r="G6" s="7"/>
      <c r="H6" s="37"/>
      <c r="I6" s="64"/>
      <c r="J6" s="138">
        <f>IF(COUNTIF($F$4:$F6,$F6)&lt;2,$F6," ")</f>
        <v>0</v>
      </c>
      <c r="K6" s="138">
        <f t="shared" si="3"/>
        <v>3</v>
      </c>
      <c r="L6" s="138">
        <f t="shared" si="4"/>
        <v>0</v>
      </c>
      <c r="M6" s="138">
        <f>IF(COUNTIF($F$4:$F6,$F6)&lt;3,$F6," ")</f>
        <v>0</v>
      </c>
      <c r="N6" s="138">
        <f t="shared" si="5"/>
        <v>3</v>
      </c>
      <c r="O6" s="138">
        <f t="shared" si="6"/>
        <v>0</v>
      </c>
      <c r="P6" s="78" t="str">
        <f t="shared" si="7"/>
        <v/>
      </c>
      <c r="Q6" s="78">
        <f t="shared" si="8"/>
        <v>3</v>
      </c>
      <c r="R6" s="78">
        <f t="shared" si="9"/>
        <v>0</v>
      </c>
      <c r="S6" s="138">
        <f>IF(COUNTIF($F$4:$F6,J6)&lt;4,$F6," ")</f>
        <v>0</v>
      </c>
      <c r="T6" s="138">
        <f t="shared" si="10"/>
        <v>3</v>
      </c>
      <c r="U6" s="138">
        <f t="shared" si="11"/>
        <v>0</v>
      </c>
      <c r="V6" s="78" t="str">
        <f t="shared" si="12"/>
        <v/>
      </c>
      <c r="W6" s="78" t="str">
        <f t="shared" si="13"/>
        <v/>
      </c>
      <c r="X6" s="138">
        <f t="shared" si="14"/>
        <v>3</v>
      </c>
      <c r="Y6" s="138">
        <f t="shared" si="15"/>
        <v>0</v>
      </c>
      <c r="Z6" s="47" t="str">
        <f t="shared" si="1"/>
        <v xml:space="preserve"> </v>
      </c>
      <c r="AA6" s="83">
        <f t="shared" si="2"/>
        <v>3</v>
      </c>
      <c r="AB6" s="46">
        <v>2</v>
      </c>
      <c r="AC6" s="59">
        <f>'PRIX D EQUIPE'!B6</f>
        <v>0</v>
      </c>
      <c r="AD6" s="139">
        <f t="shared" si="16"/>
        <v>1</v>
      </c>
      <c r="AE6" s="140">
        <f t="shared" si="17"/>
        <v>0</v>
      </c>
      <c r="AF6" s="139">
        <f t="shared" si="18"/>
        <v>1000</v>
      </c>
      <c r="AG6" s="140">
        <f t="shared" si="19"/>
        <v>1000</v>
      </c>
      <c r="AH6" s="139">
        <f t="shared" si="20"/>
        <v>1000</v>
      </c>
      <c r="AI6" s="140">
        <f t="shared" si="21"/>
        <v>1000</v>
      </c>
      <c r="AJ6" s="60" t="str">
        <f t="shared" si="22"/>
        <v xml:space="preserve"> </v>
      </c>
      <c r="AK6" s="141" t="str">
        <f t="shared" si="23"/>
        <v xml:space="preserve"> </v>
      </c>
    </row>
    <row r="7" spans="1:37">
      <c r="A7" s="68">
        <f t="shared" si="0"/>
        <v>4</v>
      </c>
      <c r="B7" s="57">
        <v>4</v>
      </c>
      <c r="C7" s="11"/>
      <c r="D7" s="32"/>
      <c r="E7" s="33"/>
      <c r="F7" s="37"/>
      <c r="G7" s="7"/>
      <c r="H7" s="37"/>
      <c r="I7" s="64"/>
      <c r="J7" s="138">
        <f>IF(COUNTIF($F$4:$F7,$F7)&lt;2,$F7," ")</f>
        <v>0</v>
      </c>
      <c r="K7" s="138">
        <f t="shared" si="3"/>
        <v>4</v>
      </c>
      <c r="L7" s="138">
        <f t="shared" si="4"/>
        <v>0</v>
      </c>
      <c r="M7" s="138">
        <f>IF(COUNTIF($F$4:$F7,$F7)&lt;3,$F7," ")</f>
        <v>0</v>
      </c>
      <c r="N7" s="138">
        <f t="shared" si="5"/>
        <v>4</v>
      </c>
      <c r="O7" s="138">
        <f t="shared" si="6"/>
        <v>0</v>
      </c>
      <c r="P7" s="78" t="str">
        <f t="shared" si="7"/>
        <v/>
      </c>
      <c r="Q7" s="78">
        <f t="shared" si="8"/>
        <v>4</v>
      </c>
      <c r="R7" s="78">
        <f t="shared" si="9"/>
        <v>0</v>
      </c>
      <c r="S7" s="138">
        <f>IF(COUNTIF($F$4:$F7,J7)&lt;4,$F7," ")</f>
        <v>0</v>
      </c>
      <c r="T7" s="138">
        <f t="shared" si="10"/>
        <v>4</v>
      </c>
      <c r="U7" s="138">
        <f t="shared" si="11"/>
        <v>0</v>
      </c>
      <c r="V7" s="78" t="str">
        <f t="shared" si="12"/>
        <v/>
      </c>
      <c r="W7" s="78" t="str">
        <f t="shared" si="13"/>
        <v/>
      </c>
      <c r="X7" s="138">
        <f t="shared" si="14"/>
        <v>4</v>
      </c>
      <c r="Y7" s="138">
        <f t="shared" si="15"/>
        <v>0</v>
      </c>
      <c r="Z7" s="47" t="str">
        <f t="shared" si="1"/>
        <v xml:space="preserve"> </v>
      </c>
      <c r="AA7" s="83">
        <f t="shared" si="2"/>
        <v>4</v>
      </c>
      <c r="AB7" s="46">
        <v>3</v>
      </c>
      <c r="AC7" s="59">
        <f>'PRIX D EQUIPE'!B7</f>
        <v>0</v>
      </c>
      <c r="AD7" s="139">
        <f t="shared" si="16"/>
        <v>1</v>
      </c>
      <c r="AE7" s="140">
        <f t="shared" si="17"/>
        <v>0</v>
      </c>
      <c r="AF7" s="139">
        <f t="shared" si="18"/>
        <v>1000</v>
      </c>
      <c r="AG7" s="140">
        <f t="shared" si="19"/>
        <v>1000</v>
      </c>
      <c r="AH7" s="139">
        <f t="shared" si="20"/>
        <v>1000</v>
      </c>
      <c r="AI7" s="140">
        <f t="shared" si="21"/>
        <v>1000</v>
      </c>
      <c r="AJ7" s="60" t="str">
        <f t="shared" si="22"/>
        <v xml:space="preserve"> </v>
      </c>
      <c r="AK7" s="141" t="str">
        <f t="shared" si="23"/>
        <v xml:space="preserve"> </v>
      </c>
    </row>
    <row r="8" spans="1:37">
      <c r="A8" s="68">
        <f t="shared" si="0"/>
        <v>5</v>
      </c>
      <c r="B8" s="57">
        <v>5</v>
      </c>
      <c r="C8" s="11"/>
      <c r="D8" s="32"/>
      <c r="E8" s="33"/>
      <c r="F8" s="37"/>
      <c r="G8" s="7"/>
      <c r="H8" s="37"/>
      <c r="I8" s="64"/>
      <c r="J8" s="138">
        <f>IF(COUNTIF($F$4:$F8,$F8)&lt;2,$F8," ")</f>
        <v>0</v>
      </c>
      <c r="K8" s="138">
        <f t="shared" si="3"/>
        <v>5</v>
      </c>
      <c r="L8" s="138">
        <f t="shared" si="4"/>
        <v>0</v>
      </c>
      <c r="M8" s="138">
        <f>IF(COUNTIF($F$4:$F8,$F8)&lt;3,$F8," ")</f>
        <v>0</v>
      </c>
      <c r="N8" s="138">
        <f t="shared" si="5"/>
        <v>5</v>
      </c>
      <c r="O8" s="138">
        <f t="shared" si="6"/>
        <v>0</v>
      </c>
      <c r="P8" s="78" t="str">
        <f t="shared" si="7"/>
        <v/>
      </c>
      <c r="Q8" s="78">
        <f t="shared" si="8"/>
        <v>5</v>
      </c>
      <c r="R8" s="78">
        <f t="shared" si="9"/>
        <v>0</v>
      </c>
      <c r="S8" s="138">
        <f>IF(COUNTIF($F$4:$F8,J8)&lt;4,$F8," ")</f>
        <v>0</v>
      </c>
      <c r="T8" s="138">
        <f t="shared" si="10"/>
        <v>5</v>
      </c>
      <c r="U8" s="138">
        <f t="shared" si="11"/>
        <v>0</v>
      </c>
      <c r="V8" s="78" t="str">
        <f t="shared" si="12"/>
        <v/>
      </c>
      <c r="W8" s="78" t="str">
        <f t="shared" si="13"/>
        <v/>
      </c>
      <c r="X8" s="138">
        <f t="shared" si="14"/>
        <v>5</v>
      </c>
      <c r="Y8" s="138">
        <f t="shared" si="15"/>
        <v>0</v>
      </c>
      <c r="Z8" s="47" t="str">
        <f t="shared" si="1"/>
        <v xml:space="preserve"> </v>
      </c>
      <c r="AA8" s="83">
        <f t="shared" si="2"/>
        <v>5</v>
      </c>
      <c r="AB8" s="46">
        <v>4</v>
      </c>
      <c r="AC8" s="59">
        <f>'PRIX D EQUIPE'!B8</f>
        <v>0</v>
      </c>
      <c r="AD8" s="139">
        <f t="shared" si="16"/>
        <v>1</v>
      </c>
      <c r="AE8" s="140">
        <f t="shared" si="17"/>
        <v>0</v>
      </c>
      <c r="AF8" s="139">
        <f t="shared" si="18"/>
        <v>1000</v>
      </c>
      <c r="AG8" s="140">
        <f t="shared" si="19"/>
        <v>1000</v>
      </c>
      <c r="AH8" s="139">
        <f t="shared" si="20"/>
        <v>1000</v>
      </c>
      <c r="AI8" s="140">
        <f t="shared" si="21"/>
        <v>1000</v>
      </c>
      <c r="AJ8" s="60" t="str">
        <f t="shared" si="22"/>
        <v xml:space="preserve"> </v>
      </c>
      <c r="AK8" s="141" t="str">
        <f t="shared" si="23"/>
        <v xml:space="preserve"> </v>
      </c>
    </row>
    <row r="9" spans="1:37">
      <c r="A9" s="68">
        <f t="shared" si="0"/>
        <v>6</v>
      </c>
      <c r="B9" s="57">
        <v>6</v>
      </c>
      <c r="C9" s="11"/>
      <c r="D9" s="32"/>
      <c r="E9" s="33"/>
      <c r="F9" s="37"/>
      <c r="G9" s="7"/>
      <c r="H9" s="37"/>
      <c r="I9" s="64"/>
      <c r="J9" s="138">
        <f>IF(COUNTIF($F$4:$F9,$F9)&lt;2,$F9," ")</f>
        <v>0</v>
      </c>
      <c r="K9" s="138">
        <f t="shared" si="3"/>
        <v>6</v>
      </c>
      <c r="L9" s="138">
        <f t="shared" si="4"/>
        <v>0</v>
      </c>
      <c r="M9" s="138">
        <f>IF(COUNTIF($F$4:$F9,$F9)&lt;3,$F9," ")</f>
        <v>0</v>
      </c>
      <c r="N9" s="138">
        <f t="shared" si="5"/>
        <v>6</v>
      </c>
      <c r="O9" s="138">
        <f t="shared" si="6"/>
        <v>0</v>
      </c>
      <c r="P9" s="78" t="str">
        <f t="shared" si="7"/>
        <v/>
      </c>
      <c r="Q9" s="78">
        <f t="shared" si="8"/>
        <v>6</v>
      </c>
      <c r="R9" s="78">
        <f t="shared" si="9"/>
        <v>0</v>
      </c>
      <c r="S9" s="138">
        <f>IF(COUNTIF($F$4:$F9,J9)&lt;4,$F9," ")</f>
        <v>0</v>
      </c>
      <c r="T9" s="138">
        <f t="shared" si="10"/>
        <v>6</v>
      </c>
      <c r="U9" s="138">
        <f t="shared" si="11"/>
        <v>0</v>
      </c>
      <c r="V9" s="78" t="str">
        <f t="shared" si="12"/>
        <v/>
      </c>
      <c r="W9" s="78" t="str">
        <f t="shared" si="13"/>
        <v/>
      </c>
      <c r="X9" s="138">
        <f t="shared" si="14"/>
        <v>6</v>
      </c>
      <c r="Y9" s="138">
        <f t="shared" si="15"/>
        <v>0</v>
      </c>
      <c r="Z9" s="47" t="str">
        <f t="shared" si="1"/>
        <v xml:space="preserve"> </v>
      </c>
      <c r="AA9" s="83">
        <f t="shared" si="2"/>
        <v>6</v>
      </c>
      <c r="AB9" s="46">
        <v>5</v>
      </c>
      <c r="AC9" s="59">
        <f>'PRIX D EQUIPE'!B9</f>
        <v>0</v>
      </c>
      <c r="AD9" s="139">
        <f t="shared" si="16"/>
        <v>1</v>
      </c>
      <c r="AE9" s="140">
        <f t="shared" si="17"/>
        <v>0</v>
      </c>
      <c r="AF9" s="139">
        <f t="shared" si="18"/>
        <v>1000</v>
      </c>
      <c r="AG9" s="140">
        <f t="shared" si="19"/>
        <v>1000</v>
      </c>
      <c r="AH9" s="139">
        <f t="shared" si="20"/>
        <v>1000</v>
      </c>
      <c r="AI9" s="140">
        <f t="shared" si="21"/>
        <v>1000</v>
      </c>
      <c r="AJ9" s="60" t="str">
        <f t="shared" si="22"/>
        <v xml:space="preserve"> </v>
      </c>
      <c r="AK9" s="141" t="str">
        <f t="shared" si="23"/>
        <v xml:space="preserve"> </v>
      </c>
    </row>
    <row r="10" spans="1:37">
      <c r="A10" s="68">
        <f t="shared" si="0"/>
        <v>7</v>
      </c>
      <c r="B10" s="57">
        <v>7</v>
      </c>
      <c r="C10" s="11"/>
      <c r="D10" s="32"/>
      <c r="E10" s="33"/>
      <c r="F10" s="37"/>
      <c r="G10" s="7"/>
      <c r="H10" s="37"/>
      <c r="I10" s="64"/>
      <c r="J10" s="138">
        <f>IF(COUNTIF($F$4:$F10,$F10)&lt;2,$F10," ")</f>
        <v>0</v>
      </c>
      <c r="K10" s="138">
        <f t="shared" si="3"/>
        <v>7</v>
      </c>
      <c r="L10" s="138">
        <f t="shared" si="4"/>
        <v>0</v>
      </c>
      <c r="M10" s="138">
        <f>IF(COUNTIF($F$4:$F10,$F10)&lt;3,$F10," ")</f>
        <v>0</v>
      </c>
      <c r="N10" s="138">
        <f t="shared" si="5"/>
        <v>7</v>
      </c>
      <c r="O10" s="138">
        <f t="shared" si="6"/>
        <v>0</v>
      </c>
      <c r="P10" s="78" t="str">
        <f t="shared" si="7"/>
        <v/>
      </c>
      <c r="Q10" s="78">
        <f t="shared" si="8"/>
        <v>7</v>
      </c>
      <c r="R10" s="78">
        <f t="shared" si="9"/>
        <v>0</v>
      </c>
      <c r="S10" s="138">
        <f>IF(COUNTIF($F$4:$F10,J10)&lt;4,$F10," ")</f>
        <v>0</v>
      </c>
      <c r="T10" s="138">
        <f t="shared" si="10"/>
        <v>7</v>
      </c>
      <c r="U10" s="138">
        <f t="shared" si="11"/>
        <v>0</v>
      </c>
      <c r="V10" s="78" t="str">
        <f t="shared" si="12"/>
        <v/>
      </c>
      <c r="W10" s="78" t="str">
        <f t="shared" si="13"/>
        <v/>
      </c>
      <c r="X10" s="138">
        <f t="shared" si="14"/>
        <v>7</v>
      </c>
      <c r="Y10" s="138">
        <f t="shared" si="15"/>
        <v>0</v>
      </c>
      <c r="Z10" s="47" t="str">
        <f t="shared" si="1"/>
        <v xml:space="preserve"> </v>
      </c>
      <c r="AA10" s="83">
        <f t="shared" si="2"/>
        <v>7</v>
      </c>
      <c r="AB10" s="46">
        <v>6</v>
      </c>
      <c r="AC10" s="59">
        <f>'PRIX D EQUIPE'!B10</f>
        <v>0</v>
      </c>
      <c r="AD10" s="139">
        <f t="shared" si="16"/>
        <v>1</v>
      </c>
      <c r="AE10" s="140">
        <f t="shared" si="17"/>
        <v>0</v>
      </c>
      <c r="AF10" s="139">
        <f t="shared" si="18"/>
        <v>1000</v>
      </c>
      <c r="AG10" s="140">
        <f t="shared" si="19"/>
        <v>1000</v>
      </c>
      <c r="AH10" s="139">
        <f t="shared" si="20"/>
        <v>1000</v>
      </c>
      <c r="AI10" s="140">
        <f t="shared" si="21"/>
        <v>1000</v>
      </c>
      <c r="AJ10" s="60" t="str">
        <f t="shared" si="22"/>
        <v xml:space="preserve"> </v>
      </c>
      <c r="AK10" s="141" t="str">
        <f t="shared" si="23"/>
        <v xml:space="preserve"> </v>
      </c>
    </row>
    <row r="11" spans="1:37">
      <c r="A11" s="68">
        <f t="shared" si="0"/>
        <v>8</v>
      </c>
      <c r="B11" s="57">
        <v>8</v>
      </c>
      <c r="C11" s="11"/>
      <c r="D11" s="32"/>
      <c r="E11" s="33"/>
      <c r="F11" s="37"/>
      <c r="G11" s="7"/>
      <c r="H11" s="37"/>
      <c r="I11" s="64"/>
      <c r="J11" s="138">
        <f>IF(COUNTIF($F$4:$F11,$F11)&lt;2,$F11," ")</f>
        <v>0</v>
      </c>
      <c r="K11" s="138">
        <f t="shared" si="3"/>
        <v>8</v>
      </c>
      <c r="L11" s="138">
        <f t="shared" si="4"/>
        <v>0</v>
      </c>
      <c r="M11" s="138">
        <f>IF(COUNTIF($F$4:$F11,$F11)&lt;3,$F11," ")</f>
        <v>0</v>
      </c>
      <c r="N11" s="138">
        <f t="shared" si="5"/>
        <v>8</v>
      </c>
      <c r="O11" s="138">
        <f t="shared" si="6"/>
        <v>0</v>
      </c>
      <c r="P11" s="78" t="str">
        <f t="shared" si="7"/>
        <v/>
      </c>
      <c r="Q11" s="78">
        <f t="shared" si="8"/>
        <v>8</v>
      </c>
      <c r="R11" s="78">
        <f t="shared" si="9"/>
        <v>0</v>
      </c>
      <c r="S11" s="138">
        <f>IF(COUNTIF($F$4:$F11,J11)&lt;4,$F11," ")</f>
        <v>0</v>
      </c>
      <c r="T11" s="138">
        <f t="shared" si="10"/>
        <v>8</v>
      </c>
      <c r="U11" s="138">
        <f t="shared" si="11"/>
        <v>0</v>
      </c>
      <c r="V11" s="78" t="str">
        <f t="shared" si="12"/>
        <v/>
      </c>
      <c r="W11" s="78" t="str">
        <f t="shared" si="13"/>
        <v/>
      </c>
      <c r="X11" s="138">
        <f t="shared" si="14"/>
        <v>8</v>
      </c>
      <c r="Y11" s="138">
        <f t="shared" si="15"/>
        <v>0</v>
      </c>
      <c r="Z11" s="47" t="str">
        <f t="shared" si="1"/>
        <v xml:space="preserve"> </v>
      </c>
      <c r="AA11" s="83">
        <f t="shared" si="2"/>
        <v>8</v>
      </c>
      <c r="AB11" s="46">
        <v>7</v>
      </c>
      <c r="AC11" s="59">
        <f>'PRIX D EQUIPE'!B11</f>
        <v>0</v>
      </c>
      <c r="AD11" s="139">
        <f t="shared" si="16"/>
        <v>1</v>
      </c>
      <c r="AE11" s="140">
        <f t="shared" si="17"/>
        <v>0</v>
      </c>
      <c r="AF11" s="139">
        <f t="shared" si="18"/>
        <v>1000</v>
      </c>
      <c r="AG11" s="140">
        <f t="shared" si="19"/>
        <v>1000</v>
      </c>
      <c r="AH11" s="139">
        <f t="shared" si="20"/>
        <v>1000</v>
      </c>
      <c r="AI11" s="140">
        <f t="shared" si="21"/>
        <v>1000</v>
      </c>
      <c r="AJ11" s="60" t="str">
        <f t="shared" si="22"/>
        <v xml:space="preserve"> </v>
      </c>
      <c r="AK11" s="141" t="str">
        <f t="shared" si="23"/>
        <v xml:space="preserve"> </v>
      </c>
    </row>
    <row r="12" spans="1:37">
      <c r="A12" s="68">
        <f t="shared" si="0"/>
        <v>9</v>
      </c>
      <c r="B12" s="57">
        <v>9</v>
      </c>
      <c r="C12" s="11"/>
      <c r="D12" s="32"/>
      <c r="E12" s="33"/>
      <c r="F12" s="37"/>
      <c r="G12" s="7"/>
      <c r="H12" s="37"/>
      <c r="I12" s="228"/>
      <c r="J12" s="138">
        <f>IF(COUNTIF($F$4:$F12,$F12)&lt;2,$F12," ")</f>
        <v>0</v>
      </c>
      <c r="K12" s="138">
        <f t="shared" si="3"/>
        <v>9</v>
      </c>
      <c r="L12" s="138">
        <f t="shared" si="4"/>
        <v>0</v>
      </c>
      <c r="M12" s="138">
        <f>IF(COUNTIF($F$4:$F12,$F12)&lt;3,$F12," ")</f>
        <v>0</v>
      </c>
      <c r="N12" s="138">
        <f t="shared" si="5"/>
        <v>9</v>
      </c>
      <c r="O12" s="138">
        <f t="shared" si="6"/>
        <v>0</v>
      </c>
      <c r="P12" s="78" t="str">
        <f t="shared" si="7"/>
        <v/>
      </c>
      <c r="Q12" s="78">
        <f t="shared" si="8"/>
        <v>9</v>
      </c>
      <c r="R12" s="78">
        <f t="shared" si="9"/>
        <v>0</v>
      </c>
      <c r="S12" s="138">
        <f>IF(COUNTIF($F$4:$F12,J12)&lt;4,$F12," ")</f>
        <v>0</v>
      </c>
      <c r="T12" s="138">
        <f t="shared" si="10"/>
        <v>9</v>
      </c>
      <c r="U12" s="138">
        <f t="shared" si="11"/>
        <v>0</v>
      </c>
      <c r="V12" s="78" t="str">
        <f t="shared" si="12"/>
        <v/>
      </c>
      <c r="W12" s="78" t="str">
        <f t="shared" si="13"/>
        <v/>
      </c>
      <c r="X12" s="138">
        <f t="shared" si="14"/>
        <v>9</v>
      </c>
      <c r="Y12" s="138">
        <f t="shared" si="15"/>
        <v>0</v>
      </c>
      <c r="Z12" s="47" t="str">
        <f t="shared" si="1"/>
        <v xml:space="preserve"> </v>
      </c>
      <c r="AA12" s="83">
        <f t="shared" si="2"/>
        <v>9</v>
      </c>
      <c r="AB12" s="46">
        <v>8</v>
      </c>
      <c r="AC12" s="59">
        <f>'PRIX D EQUIPE'!B12</f>
        <v>0</v>
      </c>
      <c r="AD12" s="139">
        <f t="shared" si="16"/>
        <v>1</v>
      </c>
      <c r="AE12" s="140">
        <f t="shared" si="17"/>
        <v>0</v>
      </c>
      <c r="AF12" s="139">
        <f t="shared" si="18"/>
        <v>1000</v>
      </c>
      <c r="AG12" s="140">
        <f t="shared" si="19"/>
        <v>1000</v>
      </c>
      <c r="AH12" s="139">
        <f t="shared" si="20"/>
        <v>1000</v>
      </c>
      <c r="AI12" s="140">
        <f t="shared" si="21"/>
        <v>1000</v>
      </c>
      <c r="AJ12" s="60" t="str">
        <f t="shared" si="22"/>
        <v xml:space="preserve"> </v>
      </c>
      <c r="AK12" s="141" t="str">
        <f t="shared" si="23"/>
        <v xml:space="preserve"> </v>
      </c>
    </row>
    <row r="13" spans="1:37">
      <c r="A13" s="68">
        <f t="shared" si="0"/>
        <v>10</v>
      </c>
      <c r="B13" s="57">
        <v>10</v>
      </c>
      <c r="C13" s="11"/>
      <c r="D13" s="32"/>
      <c r="E13" s="33"/>
      <c r="F13" s="37"/>
      <c r="G13" s="7"/>
      <c r="H13" s="37"/>
      <c r="I13" s="228"/>
      <c r="J13" s="138">
        <f>IF(COUNTIF($F$4:$F13,$F13)&lt;2,$F13," ")</f>
        <v>0</v>
      </c>
      <c r="K13" s="138">
        <f t="shared" si="3"/>
        <v>10</v>
      </c>
      <c r="L13" s="138">
        <f t="shared" si="4"/>
        <v>0</v>
      </c>
      <c r="M13" s="138">
        <f>IF(COUNTIF($F$4:$F13,$F13)&lt;3,$F13," ")</f>
        <v>0</v>
      </c>
      <c r="N13" s="138">
        <f t="shared" si="5"/>
        <v>10</v>
      </c>
      <c r="O13" s="138">
        <f t="shared" si="6"/>
        <v>0</v>
      </c>
      <c r="P13" s="78" t="str">
        <f t="shared" si="7"/>
        <v/>
      </c>
      <c r="Q13" s="78">
        <f t="shared" si="8"/>
        <v>10</v>
      </c>
      <c r="R13" s="78">
        <f t="shared" si="9"/>
        <v>0</v>
      </c>
      <c r="S13" s="138">
        <f>IF(COUNTIF($F$4:$F13,J13)&lt;4,$F13," ")</f>
        <v>0</v>
      </c>
      <c r="T13" s="138">
        <f t="shared" si="10"/>
        <v>10</v>
      </c>
      <c r="U13" s="138">
        <f t="shared" si="11"/>
        <v>0</v>
      </c>
      <c r="V13" s="78" t="str">
        <f t="shared" si="12"/>
        <v/>
      </c>
      <c r="W13" s="78" t="str">
        <f t="shared" si="13"/>
        <v/>
      </c>
      <c r="X13" s="138">
        <f t="shared" si="14"/>
        <v>10</v>
      </c>
      <c r="Y13" s="138">
        <f t="shared" si="15"/>
        <v>0</v>
      </c>
      <c r="Z13" s="47" t="str">
        <f t="shared" si="1"/>
        <v xml:space="preserve"> </v>
      </c>
      <c r="AA13" s="83">
        <f t="shared" si="2"/>
        <v>10</v>
      </c>
      <c r="AB13" s="46">
        <v>9</v>
      </c>
      <c r="AC13" s="59">
        <f>'PRIX D EQUIPE'!B13</f>
        <v>0</v>
      </c>
      <c r="AD13" s="139">
        <f t="shared" si="16"/>
        <v>1</v>
      </c>
      <c r="AE13" s="140">
        <f t="shared" si="17"/>
        <v>0</v>
      </c>
      <c r="AF13" s="139">
        <f t="shared" si="18"/>
        <v>1000</v>
      </c>
      <c r="AG13" s="140">
        <f t="shared" si="19"/>
        <v>1000</v>
      </c>
      <c r="AH13" s="139">
        <f t="shared" si="20"/>
        <v>1000</v>
      </c>
      <c r="AI13" s="140">
        <f t="shared" si="21"/>
        <v>1000</v>
      </c>
      <c r="AJ13" s="60" t="str">
        <f t="shared" si="22"/>
        <v xml:space="preserve"> </v>
      </c>
      <c r="AK13" s="141" t="str">
        <f t="shared" si="23"/>
        <v xml:space="preserve"> </v>
      </c>
    </row>
    <row r="14" spans="1:37">
      <c r="A14" s="68">
        <f t="shared" si="0"/>
        <v>11</v>
      </c>
      <c r="B14" s="57">
        <v>11</v>
      </c>
      <c r="C14" s="11"/>
      <c r="D14" s="32"/>
      <c r="E14" s="33"/>
      <c r="F14" s="37"/>
      <c r="G14" s="7"/>
      <c r="H14" s="37"/>
      <c r="I14" s="228"/>
      <c r="J14" s="138">
        <f>IF(COUNTIF($F$4:$F14,$F14)&lt;2,$F14," ")</f>
        <v>0</v>
      </c>
      <c r="K14" s="138">
        <f t="shared" si="3"/>
        <v>11</v>
      </c>
      <c r="L14" s="138">
        <f t="shared" si="4"/>
        <v>0</v>
      </c>
      <c r="M14" s="138">
        <f>IF(COUNTIF($F$4:$F14,$F14)&lt;3,$F14," ")</f>
        <v>0</v>
      </c>
      <c r="N14" s="138">
        <f t="shared" si="5"/>
        <v>11</v>
      </c>
      <c r="O14" s="138">
        <f t="shared" si="6"/>
        <v>0</v>
      </c>
      <c r="P14" s="78" t="str">
        <f t="shared" si="7"/>
        <v/>
      </c>
      <c r="Q14" s="78">
        <f t="shared" si="8"/>
        <v>11</v>
      </c>
      <c r="R14" s="78">
        <f t="shared" si="9"/>
        <v>0</v>
      </c>
      <c r="S14" s="138">
        <f>IF(COUNTIF($F$4:$F14,J14)&lt;4,$F14," ")</f>
        <v>0</v>
      </c>
      <c r="T14" s="138">
        <f t="shared" si="10"/>
        <v>11</v>
      </c>
      <c r="U14" s="138">
        <f t="shared" si="11"/>
        <v>0</v>
      </c>
      <c r="V14" s="78" t="str">
        <f t="shared" si="12"/>
        <v/>
      </c>
      <c r="W14" s="78" t="str">
        <f t="shared" si="13"/>
        <v/>
      </c>
      <c r="X14" s="138">
        <f t="shared" si="14"/>
        <v>11</v>
      </c>
      <c r="Y14" s="138">
        <f t="shared" si="15"/>
        <v>0</v>
      </c>
      <c r="Z14" s="47" t="str">
        <f t="shared" si="1"/>
        <v xml:space="preserve"> </v>
      </c>
      <c r="AA14" s="83">
        <f t="shared" si="2"/>
        <v>11</v>
      </c>
      <c r="AB14" s="46">
        <v>10</v>
      </c>
      <c r="AC14" s="59">
        <f>'PRIX D EQUIPE'!B14</f>
        <v>0</v>
      </c>
      <c r="AD14" s="139">
        <f t="shared" si="16"/>
        <v>1</v>
      </c>
      <c r="AE14" s="140">
        <f t="shared" si="17"/>
        <v>0</v>
      </c>
      <c r="AF14" s="139">
        <f t="shared" si="18"/>
        <v>1000</v>
      </c>
      <c r="AG14" s="140">
        <f t="shared" si="19"/>
        <v>1000</v>
      </c>
      <c r="AH14" s="139">
        <f t="shared" si="20"/>
        <v>1000</v>
      </c>
      <c r="AI14" s="140">
        <f t="shared" si="21"/>
        <v>1000</v>
      </c>
      <c r="AJ14" s="60" t="str">
        <f t="shared" si="22"/>
        <v xml:space="preserve"> </v>
      </c>
      <c r="AK14" s="141" t="str">
        <f t="shared" si="23"/>
        <v xml:space="preserve"> </v>
      </c>
    </row>
    <row r="15" spans="1:37">
      <c r="A15" s="68">
        <f t="shared" si="0"/>
        <v>12</v>
      </c>
      <c r="B15" s="57">
        <v>12</v>
      </c>
      <c r="C15" s="11"/>
      <c r="D15" s="32"/>
      <c r="E15" s="33"/>
      <c r="F15" s="37"/>
      <c r="G15" s="7"/>
      <c r="H15" s="37"/>
      <c r="I15" s="64"/>
      <c r="J15" s="138">
        <f>IF(COUNTIF($F$4:$F15,$F15)&lt;2,$F15," ")</f>
        <v>0</v>
      </c>
      <c r="K15" s="138">
        <f t="shared" si="3"/>
        <v>12</v>
      </c>
      <c r="L15" s="138">
        <f t="shared" si="4"/>
        <v>0</v>
      </c>
      <c r="M15" s="138">
        <f>IF(COUNTIF($F$4:$F15,$F15)&lt;3,$F15," ")</f>
        <v>0</v>
      </c>
      <c r="N15" s="138">
        <f t="shared" si="5"/>
        <v>12</v>
      </c>
      <c r="O15" s="138">
        <f t="shared" si="6"/>
        <v>0</v>
      </c>
      <c r="P15" s="78" t="str">
        <f t="shared" si="7"/>
        <v/>
      </c>
      <c r="Q15" s="78">
        <f t="shared" si="8"/>
        <v>12</v>
      </c>
      <c r="R15" s="78">
        <f t="shared" si="9"/>
        <v>0</v>
      </c>
      <c r="S15" s="138">
        <f>IF(COUNTIF($F$4:$F15,J15)&lt;4,$F15," ")</f>
        <v>0</v>
      </c>
      <c r="T15" s="138">
        <f t="shared" si="10"/>
        <v>12</v>
      </c>
      <c r="U15" s="138">
        <f t="shared" si="11"/>
        <v>0</v>
      </c>
      <c r="V15" s="78" t="str">
        <f t="shared" si="12"/>
        <v/>
      </c>
      <c r="W15" s="78" t="str">
        <f t="shared" si="13"/>
        <v/>
      </c>
      <c r="X15" s="138">
        <f t="shared" si="14"/>
        <v>12</v>
      </c>
      <c r="Y15" s="138">
        <f t="shared" si="15"/>
        <v>0</v>
      </c>
      <c r="Z15" s="47" t="str">
        <f t="shared" si="1"/>
        <v xml:space="preserve"> </v>
      </c>
      <c r="AA15" s="83">
        <f t="shared" si="2"/>
        <v>12</v>
      </c>
      <c r="AB15" s="46">
        <v>11</v>
      </c>
      <c r="AC15" s="59">
        <f>'PRIX D EQUIPE'!B15</f>
        <v>0</v>
      </c>
      <c r="AD15" s="139">
        <f t="shared" si="16"/>
        <v>1</v>
      </c>
      <c r="AE15" s="140">
        <f t="shared" si="17"/>
        <v>0</v>
      </c>
      <c r="AF15" s="139">
        <f t="shared" si="18"/>
        <v>1000</v>
      </c>
      <c r="AG15" s="140">
        <f t="shared" si="19"/>
        <v>1000</v>
      </c>
      <c r="AH15" s="139">
        <f t="shared" si="20"/>
        <v>1000</v>
      </c>
      <c r="AI15" s="140">
        <f t="shared" si="21"/>
        <v>1000</v>
      </c>
      <c r="AJ15" s="60" t="str">
        <f t="shared" si="22"/>
        <v xml:space="preserve"> </v>
      </c>
      <c r="AK15" s="141" t="str">
        <f t="shared" si="23"/>
        <v xml:space="preserve"> </v>
      </c>
    </row>
    <row r="16" spans="1:37">
      <c r="A16" s="68">
        <f t="shared" si="0"/>
        <v>13</v>
      </c>
      <c r="B16" s="57">
        <v>13</v>
      </c>
      <c r="C16" s="11"/>
      <c r="D16" s="32"/>
      <c r="E16" s="33"/>
      <c r="F16" s="37"/>
      <c r="G16" s="7"/>
      <c r="H16" s="37"/>
      <c r="I16" s="64"/>
      <c r="J16" s="138">
        <f>IF(COUNTIF($F$4:$F16,$F16)&lt;2,$F16," ")</f>
        <v>0</v>
      </c>
      <c r="K16" s="138">
        <f t="shared" si="3"/>
        <v>13</v>
      </c>
      <c r="L16" s="138">
        <f t="shared" si="4"/>
        <v>0</v>
      </c>
      <c r="M16" s="138">
        <f>IF(COUNTIF($F$4:$F16,$F16)&lt;3,$F16," ")</f>
        <v>0</v>
      </c>
      <c r="N16" s="138">
        <f t="shared" si="5"/>
        <v>13</v>
      </c>
      <c r="O16" s="138">
        <f t="shared" si="6"/>
        <v>0</v>
      </c>
      <c r="P16" s="78" t="str">
        <f t="shared" si="7"/>
        <v/>
      </c>
      <c r="Q16" s="78">
        <f t="shared" si="8"/>
        <v>13</v>
      </c>
      <c r="R16" s="78">
        <f t="shared" si="9"/>
        <v>0</v>
      </c>
      <c r="S16" s="138">
        <f>IF(COUNTIF($F$4:$F16,J16)&lt;4,$F16," ")</f>
        <v>0</v>
      </c>
      <c r="T16" s="138">
        <f t="shared" si="10"/>
        <v>13</v>
      </c>
      <c r="U16" s="138">
        <f t="shared" si="11"/>
        <v>0</v>
      </c>
      <c r="V16" s="78" t="str">
        <f t="shared" si="12"/>
        <v/>
      </c>
      <c r="W16" s="78" t="str">
        <f t="shared" si="13"/>
        <v/>
      </c>
      <c r="X16" s="138">
        <f t="shared" si="14"/>
        <v>13</v>
      </c>
      <c r="Y16" s="138">
        <f t="shared" si="15"/>
        <v>0</v>
      </c>
      <c r="Z16" s="47" t="str">
        <f t="shared" si="1"/>
        <v xml:space="preserve"> </v>
      </c>
      <c r="AA16" s="83">
        <f t="shared" si="2"/>
        <v>13</v>
      </c>
      <c r="AB16" s="46">
        <v>12</v>
      </c>
      <c r="AC16" s="59">
        <f>'PRIX D EQUIPE'!B16</f>
        <v>0</v>
      </c>
      <c r="AD16" s="139">
        <f t="shared" si="16"/>
        <v>1</v>
      </c>
      <c r="AE16" s="140">
        <f t="shared" si="17"/>
        <v>0</v>
      </c>
      <c r="AF16" s="139">
        <f t="shared" si="18"/>
        <v>1000</v>
      </c>
      <c r="AG16" s="140">
        <f t="shared" si="19"/>
        <v>1000</v>
      </c>
      <c r="AH16" s="139">
        <f t="shared" si="20"/>
        <v>1000</v>
      </c>
      <c r="AI16" s="140">
        <f t="shared" si="21"/>
        <v>1000</v>
      </c>
      <c r="AJ16" s="60" t="str">
        <f t="shared" si="22"/>
        <v xml:space="preserve"> </v>
      </c>
      <c r="AK16" s="141" t="str">
        <f t="shared" si="23"/>
        <v xml:space="preserve"> </v>
      </c>
    </row>
    <row r="17" spans="1:37">
      <c r="A17" s="68">
        <f t="shared" si="0"/>
        <v>14</v>
      </c>
      <c r="B17" s="57">
        <v>14</v>
      </c>
      <c r="C17" s="11"/>
      <c r="D17" s="32"/>
      <c r="E17" s="33"/>
      <c r="F17" s="37"/>
      <c r="G17" s="7"/>
      <c r="H17" s="37"/>
      <c r="I17" s="64"/>
      <c r="J17" s="138">
        <f>IF(COUNTIF($F$4:$F17,$F17)&lt;2,$F17," ")</f>
        <v>0</v>
      </c>
      <c r="K17" s="138">
        <f t="shared" si="3"/>
        <v>14</v>
      </c>
      <c r="L17" s="138">
        <f t="shared" si="4"/>
        <v>0</v>
      </c>
      <c r="M17" s="138">
        <f>IF(COUNTIF($F$4:$F17,$F17)&lt;3,$F17," ")</f>
        <v>0</v>
      </c>
      <c r="N17" s="138">
        <f t="shared" si="5"/>
        <v>14</v>
      </c>
      <c r="O17" s="138">
        <f t="shared" si="6"/>
        <v>0</v>
      </c>
      <c r="P17" s="78" t="str">
        <f t="shared" si="7"/>
        <v/>
      </c>
      <c r="Q17" s="78">
        <f t="shared" si="8"/>
        <v>14</v>
      </c>
      <c r="R17" s="78">
        <f t="shared" si="9"/>
        <v>0</v>
      </c>
      <c r="S17" s="138">
        <f>IF(COUNTIF($F$4:$F17,J17)&lt;4,$F17," ")</f>
        <v>0</v>
      </c>
      <c r="T17" s="138">
        <f t="shared" si="10"/>
        <v>14</v>
      </c>
      <c r="U17" s="138">
        <f t="shared" si="11"/>
        <v>0</v>
      </c>
      <c r="V17" s="78" t="str">
        <f t="shared" si="12"/>
        <v/>
      </c>
      <c r="W17" s="78" t="str">
        <f t="shared" si="13"/>
        <v/>
      </c>
      <c r="X17" s="138">
        <f t="shared" si="14"/>
        <v>14</v>
      </c>
      <c r="Y17" s="138">
        <f t="shared" si="15"/>
        <v>0</v>
      </c>
      <c r="Z17" s="47" t="str">
        <f t="shared" si="1"/>
        <v xml:space="preserve"> </v>
      </c>
      <c r="AA17" s="83">
        <f t="shared" si="2"/>
        <v>14</v>
      </c>
      <c r="AB17" s="46">
        <v>13</v>
      </c>
      <c r="AC17" s="59">
        <f>'PRIX D EQUIPE'!B17</f>
        <v>0</v>
      </c>
      <c r="AD17" s="139">
        <f t="shared" si="16"/>
        <v>1</v>
      </c>
      <c r="AE17" s="140">
        <f t="shared" si="17"/>
        <v>0</v>
      </c>
      <c r="AF17" s="139">
        <f t="shared" si="18"/>
        <v>1000</v>
      </c>
      <c r="AG17" s="140">
        <f t="shared" si="19"/>
        <v>1000</v>
      </c>
      <c r="AH17" s="139">
        <f t="shared" si="20"/>
        <v>1000</v>
      </c>
      <c r="AI17" s="140">
        <f t="shared" si="21"/>
        <v>1000</v>
      </c>
      <c r="AJ17" s="60" t="str">
        <f t="shared" si="22"/>
        <v xml:space="preserve"> </v>
      </c>
      <c r="AK17" s="141" t="str">
        <f t="shared" si="23"/>
        <v xml:space="preserve"> </v>
      </c>
    </row>
    <row r="18" spans="1:37">
      <c r="A18" s="68">
        <f t="shared" si="0"/>
        <v>15</v>
      </c>
      <c r="B18" s="57">
        <v>15</v>
      </c>
      <c r="C18" s="11"/>
      <c r="D18" s="32"/>
      <c r="E18" s="33"/>
      <c r="F18" s="37"/>
      <c r="G18" s="7"/>
      <c r="H18" s="37"/>
      <c r="I18" s="64"/>
      <c r="J18" s="138">
        <f>IF(COUNTIF($F$4:$F18,$F18)&lt;2,$F18," ")</f>
        <v>0</v>
      </c>
      <c r="K18" s="138">
        <f t="shared" si="3"/>
        <v>15</v>
      </c>
      <c r="L18" s="138">
        <f t="shared" si="4"/>
        <v>0</v>
      </c>
      <c r="M18" s="138">
        <f>IF(COUNTIF($F$4:$F18,$F18)&lt;3,$F18," ")</f>
        <v>0</v>
      </c>
      <c r="N18" s="138">
        <f t="shared" si="5"/>
        <v>15</v>
      </c>
      <c r="O18" s="138">
        <f t="shared" si="6"/>
        <v>0</v>
      </c>
      <c r="P18" s="78" t="str">
        <f t="shared" si="7"/>
        <v/>
      </c>
      <c r="Q18" s="78">
        <f t="shared" si="8"/>
        <v>15</v>
      </c>
      <c r="R18" s="78">
        <f t="shared" si="9"/>
        <v>0</v>
      </c>
      <c r="S18" s="138">
        <f>IF(COUNTIF($F$4:$F18,J18)&lt;4,$F18," ")</f>
        <v>0</v>
      </c>
      <c r="T18" s="138">
        <f t="shared" si="10"/>
        <v>15</v>
      </c>
      <c r="U18" s="138">
        <f t="shared" si="11"/>
        <v>0</v>
      </c>
      <c r="V18" s="78" t="str">
        <f t="shared" si="12"/>
        <v/>
      </c>
      <c r="W18" s="78" t="str">
        <f t="shared" si="13"/>
        <v/>
      </c>
      <c r="X18" s="138">
        <f t="shared" si="14"/>
        <v>15</v>
      </c>
      <c r="Y18" s="138">
        <f t="shared" si="15"/>
        <v>0</v>
      </c>
      <c r="Z18" s="47" t="str">
        <f t="shared" si="1"/>
        <v xml:space="preserve"> </v>
      </c>
      <c r="AA18" s="83">
        <f t="shared" si="2"/>
        <v>15</v>
      </c>
      <c r="AB18" s="46">
        <v>14</v>
      </c>
      <c r="AC18" s="59">
        <f>'PRIX D EQUIPE'!B18</f>
        <v>0</v>
      </c>
      <c r="AD18" s="139">
        <f t="shared" si="16"/>
        <v>1</v>
      </c>
      <c r="AE18" s="140">
        <f t="shared" si="17"/>
        <v>0</v>
      </c>
      <c r="AF18" s="139">
        <f t="shared" si="18"/>
        <v>1000</v>
      </c>
      <c r="AG18" s="140">
        <f t="shared" si="19"/>
        <v>1000</v>
      </c>
      <c r="AH18" s="139">
        <f t="shared" si="20"/>
        <v>1000</v>
      </c>
      <c r="AI18" s="140">
        <f t="shared" si="21"/>
        <v>1000</v>
      </c>
      <c r="AJ18" s="60" t="str">
        <f t="shared" si="22"/>
        <v xml:space="preserve"> </v>
      </c>
      <c r="AK18" s="141" t="str">
        <f t="shared" si="23"/>
        <v xml:space="preserve"> </v>
      </c>
    </row>
    <row r="19" spans="1:37">
      <c r="A19" s="68">
        <f t="shared" si="0"/>
        <v>16</v>
      </c>
      <c r="B19" s="57">
        <v>16</v>
      </c>
      <c r="C19" s="11"/>
      <c r="D19" s="32"/>
      <c r="E19" s="33"/>
      <c r="F19" s="37"/>
      <c r="G19" s="7"/>
      <c r="H19" s="37"/>
      <c r="I19" s="228"/>
      <c r="J19" s="138">
        <f>IF(COUNTIF($F$4:$F19,$F19)&lt;2,$F19," ")</f>
        <v>0</v>
      </c>
      <c r="K19" s="138">
        <f t="shared" si="3"/>
        <v>16</v>
      </c>
      <c r="L19" s="138">
        <f t="shared" si="4"/>
        <v>0</v>
      </c>
      <c r="M19" s="138">
        <f>IF(COUNTIF($F$4:$F19,$F19)&lt;3,$F19," ")</f>
        <v>0</v>
      </c>
      <c r="N19" s="138">
        <f t="shared" si="5"/>
        <v>16</v>
      </c>
      <c r="O19" s="138">
        <f t="shared" si="6"/>
        <v>0</v>
      </c>
      <c r="P19" s="78" t="str">
        <f t="shared" si="7"/>
        <v/>
      </c>
      <c r="Q19" s="78">
        <f t="shared" si="8"/>
        <v>16</v>
      </c>
      <c r="R19" s="78">
        <f t="shared" si="9"/>
        <v>0</v>
      </c>
      <c r="S19" s="138">
        <f>IF(COUNTIF($F$4:$F19,J19)&lt;4,$F19," ")</f>
        <v>0</v>
      </c>
      <c r="T19" s="138">
        <f t="shared" si="10"/>
        <v>16</v>
      </c>
      <c r="U19" s="138">
        <f t="shared" si="11"/>
        <v>0</v>
      </c>
      <c r="V19" s="78" t="str">
        <f t="shared" si="12"/>
        <v/>
      </c>
      <c r="W19" s="78" t="str">
        <f t="shared" si="13"/>
        <v/>
      </c>
      <c r="X19" s="138">
        <f t="shared" si="14"/>
        <v>16</v>
      </c>
      <c r="Y19" s="138">
        <f t="shared" si="15"/>
        <v>0</v>
      </c>
      <c r="Z19" s="47" t="str">
        <f t="shared" si="1"/>
        <v xml:space="preserve"> </v>
      </c>
      <c r="AA19" s="83">
        <f t="shared" si="2"/>
        <v>16</v>
      </c>
      <c r="AB19" s="46">
        <v>15</v>
      </c>
      <c r="AC19" s="59">
        <f>'PRIX D EQUIPE'!B19</f>
        <v>0</v>
      </c>
      <c r="AD19" s="139">
        <f t="shared" si="16"/>
        <v>1</v>
      </c>
      <c r="AE19" s="140">
        <f t="shared" si="17"/>
        <v>0</v>
      </c>
      <c r="AF19" s="139">
        <f t="shared" si="18"/>
        <v>1000</v>
      </c>
      <c r="AG19" s="140">
        <f t="shared" si="19"/>
        <v>1000</v>
      </c>
      <c r="AH19" s="139">
        <f t="shared" si="20"/>
        <v>1000</v>
      </c>
      <c r="AI19" s="140">
        <f t="shared" si="21"/>
        <v>1000</v>
      </c>
      <c r="AJ19" s="60" t="str">
        <f t="shared" si="22"/>
        <v xml:space="preserve"> </v>
      </c>
      <c r="AK19" s="141" t="str">
        <f t="shared" si="23"/>
        <v xml:space="preserve"> </v>
      </c>
    </row>
    <row r="20" spans="1:37">
      <c r="A20" s="68">
        <f t="shared" si="0"/>
        <v>17</v>
      </c>
      <c r="B20" s="57">
        <v>17</v>
      </c>
      <c r="C20" s="11"/>
      <c r="D20" s="32"/>
      <c r="E20" s="33"/>
      <c r="F20" s="37"/>
      <c r="G20" s="7"/>
      <c r="H20" s="37"/>
      <c r="I20" s="228"/>
      <c r="J20" s="138">
        <f>IF(COUNTIF($F$4:$F20,$F20)&lt;2,$F20," ")</f>
        <v>0</v>
      </c>
      <c r="K20" s="138">
        <f t="shared" si="3"/>
        <v>17</v>
      </c>
      <c r="L20" s="138">
        <f t="shared" si="4"/>
        <v>0</v>
      </c>
      <c r="M20" s="138">
        <f>IF(COUNTIF($F$4:$F20,$F20)&lt;3,$F20," ")</f>
        <v>0</v>
      </c>
      <c r="N20" s="138">
        <f t="shared" si="5"/>
        <v>17</v>
      </c>
      <c r="O20" s="138">
        <f t="shared" si="6"/>
        <v>0</v>
      </c>
      <c r="P20" s="78" t="str">
        <f t="shared" si="7"/>
        <v/>
      </c>
      <c r="Q20" s="78">
        <f t="shared" si="8"/>
        <v>17</v>
      </c>
      <c r="R20" s="78">
        <f t="shared" si="9"/>
        <v>0</v>
      </c>
      <c r="S20" s="138">
        <f>IF(COUNTIF($F$4:$F20,J20)&lt;4,$F20," ")</f>
        <v>0</v>
      </c>
      <c r="T20" s="138">
        <f t="shared" si="10"/>
        <v>17</v>
      </c>
      <c r="U20" s="138">
        <f t="shared" si="11"/>
        <v>0</v>
      </c>
      <c r="V20" s="78" t="str">
        <f t="shared" si="12"/>
        <v/>
      </c>
      <c r="W20" s="78" t="str">
        <f t="shared" si="13"/>
        <v/>
      </c>
      <c r="X20" s="138">
        <f t="shared" si="14"/>
        <v>17</v>
      </c>
      <c r="Y20" s="138">
        <f t="shared" si="15"/>
        <v>0</v>
      </c>
      <c r="Z20" s="47" t="str">
        <f t="shared" si="1"/>
        <v xml:space="preserve"> </v>
      </c>
      <c r="AA20" s="83">
        <f t="shared" si="2"/>
        <v>17</v>
      </c>
      <c r="AB20" s="46">
        <v>16</v>
      </c>
      <c r="AC20" s="59">
        <f>'PRIX D EQUIPE'!B20</f>
        <v>0</v>
      </c>
      <c r="AD20" s="139">
        <f t="shared" si="16"/>
        <v>1</v>
      </c>
      <c r="AE20" s="140">
        <f t="shared" si="17"/>
        <v>0</v>
      </c>
      <c r="AF20" s="139">
        <f t="shared" si="18"/>
        <v>1000</v>
      </c>
      <c r="AG20" s="140">
        <f t="shared" si="19"/>
        <v>1000</v>
      </c>
      <c r="AH20" s="139">
        <f t="shared" si="20"/>
        <v>1000</v>
      </c>
      <c r="AI20" s="140">
        <f t="shared" si="21"/>
        <v>1000</v>
      </c>
      <c r="AJ20" s="60" t="str">
        <f t="shared" si="22"/>
        <v xml:space="preserve"> </v>
      </c>
      <c r="AK20" s="141" t="str">
        <f t="shared" si="23"/>
        <v xml:space="preserve"> </v>
      </c>
    </row>
    <row r="21" spans="1:37">
      <c r="A21" s="68">
        <f t="shared" si="0"/>
        <v>18</v>
      </c>
      <c r="B21" s="57">
        <v>18</v>
      </c>
      <c r="C21" s="11"/>
      <c r="D21" s="32"/>
      <c r="E21" s="33"/>
      <c r="F21" s="37"/>
      <c r="G21" s="7"/>
      <c r="H21" s="37"/>
      <c r="I21" s="228"/>
      <c r="J21" s="138">
        <f>IF(COUNTIF($F$4:$F21,$F21)&lt;2,$F21," ")</f>
        <v>0</v>
      </c>
      <c r="K21" s="138">
        <f t="shared" si="3"/>
        <v>18</v>
      </c>
      <c r="L21" s="138">
        <f t="shared" si="4"/>
        <v>0</v>
      </c>
      <c r="M21" s="138">
        <f>IF(COUNTIF($F$4:$F21,$F21)&lt;3,$F21," ")</f>
        <v>0</v>
      </c>
      <c r="N21" s="138">
        <f t="shared" si="5"/>
        <v>18</v>
      </c>
      <c r="O21" s="138">
        <f t="shared" si="6"/>
        <v>0</v>
      </c>
      <c r="P21" s="78" t="str">
        <f t="shared" si="7"/>
        <v/>
      </c>
      <c r="Q21" s="78">
        <f t="shared" si="8"/>
        <v>18</v>
      </c>
      <c r="R21" s="78">
        <f t="shared" si="9"/>
        <v>0</v>
      </c>
      <c r="S21" s="138">
        <f>IF(COUNTIF($F$4:$F21,J21)&lt;4,$F21," ")</f>
        <v>0</v>
      </c>
      <c r="T21" s="138">
        <f t="shared" si="10"/>
        <v>18</v>
      </c>
      <c r="U21" s="138">
        <f t="shared" si="11"/>
        <v>0</v>
      </c>
      <c r="V21" s="78" t="str">
        <f t="shared" si="12"/>
        <v/>
      </c>
      <c r="W21" s="78" t="str">
        <f t="shared" si="13"/>
        <v/>
      </c>
      <c r="X21" s="138">
        <f t="shared" si="14"/>
        <v>18</v>
      </c>
      <c r="Y21" s="138">
        <f t="shared" si="15"/>
        <v>0</v>
      </c>
      <c r="Z21" s="47" t="str">
        <f t="shared" si="1"/>
        <v xml:space="preserve"> </v>
      </c>
      <c r="AA21" s="83">
        <f t="shared" si="2"/>
        <v>18</v>
      </c>
      <c r="AB21" s="46">
        <v>17</v>
      </c>
      <c r="AC21" s="59">
        <f>'PRIX D EQUIPE'!B21</f>
        <v>0</v>
      </c>
      <c r="AD21" s="139">
        <f t="shared" si="16"/>
        <v>1</v>
      </c>
      <c r="AE21" s="140">
        <f t="shared" si="17"/>
        <v>0</v>
      </c>
      <c r="AF21" s="139">
        <f t="shared" si="18"/>
        <v>1000</v>
      </c>
      <c r="AG21" s="140">
        <f t="shared" si="19"/>
        <v>1000</v>
      </c>
      <c r="AH21" s="139">
        <f t="shared" si="20"/>
        <v>1000</v>
      </c>
      <c r="AI21" s="140">
        <f t="shared" si="21"/>
        <v>1000</v>
      </c>
      <c r="AJ21" s="60" t="str">
        <f t="shared" si="22"/>
        <v xml:space="preserve"> </v>
      </c>
      <c r="AK21" s="141" t="str">
        <f t="shared" si="23"/>
        <v xml:space="preserve"> </v>
      </c>
    </row>
    <row r="22" spans="1:37">
      <c r="A22" s="68">
        <f t="shared" si="0"/>
        <v>19</v>
      </c>
      <c r="B22" s="57">
        <v>19</v>
      </c>
      <c r="C22" s="11"/>
      <c r="D22" s="32"/>
      <c r="E22" s="33"/>
      <c r="F22" s="37"/>
      <c r="G22" s="7"/>
      <c r="H22" s="37"/>
      <c r="I22" s="64"/>
      <c r="J22" s="138">
        <f>IF(COUNTIF($F$4:$F22,$F22)&lt;2,$F22," ")</f>
        <v>0</v>
      </c>
      <c r="K22" s="138">
        <f t="shared" si="3"/>
        <v>19</v>
      </c>
      <c r="L22" s="138">
        <f t="shared" si="4"/>
        <v>0</v>
      </c>
      <c r="M22" s="138">
        <f>IF(COUNTIF($F$4:$F22,$F22)&lt;3,$F22," ")</f>
        <v>0</v>
      </c>
      <c r="N22" s="138">
        <f t="shared" si="5"/>
        <v>19</v>
      </c>
      <c r="O22" s="138">
        <f t="shared" si="6"/>
        <v>0</v>
      </c>
      <c r="P22" s="78" t="str">
        <f t="shared" si="7"/>
        <v/>
      </c>
      <c r="Q22" s="78">
        <f t="shared" si="8"/>
        <v>19</v>
      </c>
      <c r="R22" s="78">
        <f t="shared" si="9"/>
        <v>0</v>
      </c>
      <c r="S22" s="138">
        <f>IF(COUNTIF($F$4:$F22,J22)&lt;4,$F22," ")</f>
        <v>0</v>
      </c>
      <c r="T22" s="138">
        <f t="shared" si="10"/>
        <v>19</v>
      </c>
      <c r="U22" s="138">
        <f t="shared" si="11"/>
        <v>0</v>
      </c>
      <c r="V22" s="78" t="str">
        <f t="shared" si="12"/>
        <v/>
      </c>
      <c r="W22" s="78" t="str">
        <f t="shared" si="13"/>
        <v/>
      </c>
      <c r="X22" s="138">
        <f t="shared" si="14"/>
        <v>19</v>
      </c>
      <c r="Y22" s="138">
        <f t="shared" si="15"/>
        <v>0</v>
      </c>
      <c r="Z22" s="47" t="str">
        <f t="shared" si="1"/>
        <v xml:space="preserve"> </v>
      </c>
      <c r="AA22" s="83">
        <f t="shared" si="2"/>
        <v>19</v>
      </c>
      <c r="AB22" s="46">
        <v>18</v>
      </c>
      <c r="AC22" s="59">
        <f>'PRIX D EQUIPE'!B22</f>
        <v>0</v>
      </c>
      <c r="AD22" s="139">
        <f t="shared" si="16"/>
        <v>1</v>
      </c>
      <c r="AE22" s="140">
        <f t="shared" si="17"/>
        <v>0</v>
      </c>
      <c r="AF22" s="139">
        <f t="shared" si="18"/>
        <v>1000</v>
      </c>
      <c r="AG22" s="140">
        <f t="shared" si="19"/>
        <v>1000</v>
      </c>
      <c r="AH22" s="139">
        <f t="shared" si="20"/>
        <v>1000</v>
      </c>
      <c r="AI22" s="140">
        <f t="shared" si="21"/>
        <v>1000</v>
      </c>
      <c r="AJ22" s="60" t="str">
        <f t="shared" si="22"/>
        <v xml:space="preserve"> </v>
      </c>
      <c r="AK22" s="141" t="str">
        <f t="shared" si="23"/>
        <v xml:space="preserve"> </v>
      </c>
    </row>
    <row r="23" spans="1:37">
      <c r="A23" s="68">
        <f t="shared" si="0"/>
        <v>20</v>
      </c>
      <c r="B23" s="57">
        <v>20</v>
      </c>
      <c r="C23" s="11"/>
      <c r="D23" s="32"/>
      <c r="E23" s="33"/>
      <c r="F23" s="37"/>
      <c r="G23" s="7"/>
      <c r="H23" s="37"/>
      <c r="I23" s="64"/>
      <c r="J23" s="138">
        <f>IF(COUNTIF($F$4:$F23,$F23)&lt;2,$F23," ")</f>
        <v>0</v>
      </c>
      <c r="K23" s="138">
        <f t="shared" si="3"/>
        <v>20</v>
      </c>
      <c r="L23" s="138">
        <f t="shared" si="4"/>
        <v>0</v>
      </c>
      <c r="M23" s="138">
        <f>IF(COUNTIF($F$4:$F23,$F23)&lt;3,$F23," ")</f>
        <v>0</v>
      </c>
      <c r="N23" s="138">
        <f t="shared" si="5"/>
        <v>20</v>
      </c>
      <c r="O23" s="138">
        <f t="shared" si="6"/>
        <v>0</v>
      </c>
      <c r="P23" s="78" t="str">
        <f t="shared" si="7"/>
        <v/>
      </c>
      <c r="Q23" s="78">
        <f t="shared" si="8"/>
        <v>20</v>
      </c>
      <c r="R23" s="78">
        <f t="shared" si="9"/>
        <v>0</v>
      </c>
      <c r="S23" s="138">
        <f>IF(COUNTIF($F$4:$F23,J23)&lt;4,$F23," ")</f>
        <v>0</v>
      </c>
      <c r="T23" s="138">
        <f t="shared" si="10"/>
        <v>20</v>
      </c>
      <c r="U23" s="138">
        <f t="shared" si="11"/>
        <v>0</v>
      </c>
      <c r="V23" s="78" t="str">
        <f t="shared" si="12"/>
        <v/>
      </c>
      <c r="W23" s="78" t="str">
        <f t="shared" si="13"/>
        <v/>
      </c>
      <c r="X23" s="138">
        <f t="shared" si="14"/>
        <v>20</v>
      </c>
      <c r="Y23" s="138">
        <f t="shared" si="15"/>
        <v>0</v>
      </c>
      <c r="Z23" s="47" t="str">
        <f t="shared" si="1"/>
        <v xml:space="preserve"> </v>
      </c>
      <c r="AA23" s="83">
        <f t="shared" si="2"/>
        <v>20</v>
      </c>
      <c r="AB23" s="46">
        <v>19</v>
      </c>
      <c r="AC23" s="59">
        <f>'PRIX D EQUIPE'!B23</f>
        <v>0</v>
      </c>
      <c r="AD23" s="139">
        <f t="shared" si="16"/>
        <v>1</v>
      </c>
      <c r="AE23" s="140">
        <f t="shared" si="17"/>
        <v>0</v>
      </c>
      <c r="AF23" s="139">
        <f t="shared" si="18"/>
        <v>1000</v>
      </c>
      <c r="AG23" s="140">
        <f t="shared" si="19"/>
        <v>1000</v>
      </c>
      <c r="AH23" s="139">
        <f t="shared" si="20"/>
        <v>1000</v>
      </c>
      <c r="AI23" s="140">
        <f t="shared" si="21"/>
        <v>1000</v>
      </c>
      <c r="AJ23" s="60" t="str">
        <f t="shared" si="22"/>
        <v xml:space="preserve"> </v>
      </c>
      <c r="AK23" s="141" t="str">
        <f t="shared" si="23"/>
        <v xml:space="preserve"> </v>
      </c>
    </row>
    <row r="24" spans="1:37">
      <c r="A24" s="68">
        <f t="shared" si="0"/>
        <v>21</v>
      </c>
      <c r="B24" s="57">
        <v>21</v>
      </c>
      <c r="C24" s="11"/>
      <c r="D24" s="32"/>
      <c r="E24" s="33"/>
      <c r="F24" s="37"/>
      <c r="G24" s="7"/>
      <c r="H24" s="37"/>
      <c r="I24" s="64"/>
      <c r="J24" s="138">
        <f>IF(COUNTIF($F$4:$F24,$F24)&lt;2,$F24," ")</f>
        <v>0</v>
      </c>
      <c r="K24" s="138">
        <f t="shared" si="3"/>
        <v>21</v>
      </c>
      <c r="L24" s="138">
        <f t="shared" si="4"/>
        <v>0</v>
      </c>
      <c r="M24" s="138">
        <f>IF(COUNTIF($F$4:$F24,$F24)&lt;3,$F24," ")</f>
        <v>0</v>
      </c>
      <c r="N24" s="138">
        <f t="shared" si="5"/>
        <v>21</v>
      </c>
      <c r="O24" s="138">
        <f t="shared" si="6"/>
        <v>0</v>
      </c>
      <c r="P24" s="78" t="str">
        <f t="shared" si="7"/>
        <v/>
      </c>
      <c r="Q24" s="78">
        <f t="shared" si="8"/>
        <v>21</v>
      </c>
      <c r="R24" s="78">
        <f t="shared" si="9"/>
        <v>0</v>
      </c>
      <c r="S24" s="138">
        <f>IF(COUNTIF($F$4:$F24,J24)&lt;4,$F24," ")</f>
        <v>0</v>
      </c>
      <c r="T24" s="138">
        <f t="shared" si="10"/>
        <v>21</v>
      </c>
      <c r="U24" s="138">
        <f t="shared" si="11"/>
        <v>0</v>
      </c>
      <c r="V24" s="78" t="str">
        <f t="shared" si="12"/>
        <v/>
      </c>
      <c r="W24" s="78" t="str">
        <f t="shared" si="13"/>
        <v/>
      </c>
      <c r="X24" s="138">
        <f t="shared" si="14"/>
        <v>21</v>
      </c>
      <c r="Y24" s="138">
        <f t="shared" si="15"/>
        <v>0</v>
      </c>
      <c r="Z24" s="47" t="str">
        <f t="shared" si="1"/>
        <v xml:space="preserve"> </v>
      </c>
      <c r="AA24" s="83">
        <f t="shared" si="2"/>
        <v>21</v>
      </c>
      <c r="AB24" s="46">
        <v>20</v>
      </c>
      <c r="AC24" s="59">
        <f>'PRIX D EQUIPE'!B24</f>
        <v>0</v>
      </c>
      <c r="AD24" s="139">
        <f t="shared" si="16"/>
        <v>1</v>
      </c>
      <c r="AE24" s="140">
        <f t="shared" si="17"/>
        <v>0</v>
      </c>
      <c r="AF24" s="139">
        <f t="shared" si="18"/>
        <v>1000</v>
      </c>
      <c r="AG24" s="140">
        <f t="shared" si="19"/>
        <v>1000</v>
      </c>
      <c r="AH24" s="139">
        <f t="shared" si="20"/>
        <v>1000</v>
      </c>
      <c r="AI24" s="140">
        <f t="shared" si="21"/>
        <v>1000</v>
      </c>
      <c r="AJ24" s="60" t="str">
        <f t="shared" si="22"/>
        <v xml:space="preserve"> </v>
      </c>
      <c r="AK24" s="141" t="str">
        <f t="shared" si="23"/>
        <v xml:space="preserve"> </v>
      </c>
    </row>
    <row r="25" spans="1:37">
      <c r="A25" s="68">
        <f t="shared" si="0"/>
        <v>22</v>
      </c>
      <c r="B25" s="57">
        <v>22</v>
      </c>
      <c r="C25" s="11"/>
      <c r="D25" s="32"/>
      <c r="E25" s="33"/>
      <c r="F25" s="37"/>
      <c r="G25" s="7"/>
      <c r="H25" s="37"/>
      <c r="I25" s="64"/>
      <c r="J25" s="138">
        <f>IF(COUNTIF($F$4:$F25,$F25)&lt;2,$F25," ")</f>
        <v>0</v>
      </c>
      <c r="K25" s="138">
        <f t="shared" si="3"/>
        <v>22</v>
      </c>
      <c r="L25" s="138">
        <f t="shared" si="4"/>
        <v>0</v>
      </c>
      <c r="M25" s="138">
        <f>IF(COUNTIF($F$4:$F25,$F25)&lt;3,$F25," ")</f>
        <v>0</v>
      </c>
      <c r="N25" s="138">
        <f t="shared" si="5"/>
        <v>22</v>
      </c>
      <c r="O25" s="138">
        <f t="shared" si="6"/>
        <v>0</v>
      </c>
      <c r="P25" s="78" t="str">
        <f t="shared" si="7"/>
        <v/>
      </c>
      <c r="Q25" s="78">
        <f t="shared" si="8"/>
        <v>22</v>
      </c>
      <c r="R25" s="78">
        <f t="shared" si="9"/>
        <v>0</v>
      </c>
      <c r="S25" s="138">
        <f>IF(COUNTIF($F$4:$F25,J25)&lt;4,$F25," ")</f>
        <v>0</v>
      </c>
      <c r="T25" s="138">
        <f t="shared" si="10"/>
        <v>22</v>
      </c>
      <c r="U25" s="138">
        <f t="shared" si="11"/>
        <v>0</v>
      </c>
      <c r="V25" s="78" t="str">
        <f t="shared" si="12"/>
        <v/>
      </c>
      <c r="W25" s="78" t="str">
        <f t="shared" si="13"/>
        <v/>
      </c>
      <c r="X25" s="138">
        <f t="shared" si="14"/>
        <v>22</v>
      </c>
      <c r="Y25" s="138">
        <f t="shared" si="15"/>
        <v>0</v>
      </c>
      <c r="Z25" s="47" t="str">
        <f t="shared" si="1"/>
        <v xml:space="preserve"> </v>
      </c>
      <c r="AA25" s="83">
        <f t="shared" si="2"/>
        <v>22</v>
      </c>
      <c r="AB25" s="46">
        <v>21</v>
      </c>
      <c r="AC25" s="59">
        <f>'PRIX D EQUIPE'!B25</f>
        <v>0</v>
      </c>
      <c r="AD25" s="139">
        <f t="shared" si="16"/>
        <v>1</v>
      </c>
      <c r="AE25" s="140">
        <f t="shared" si="17"/>
        <v>0</v>
      </c>
      <c r="AF25" s="139">
        <f t="shared" si="18"/>
        <v>1000</v>
      </c>
      <c r="AG25" s="140">
        <f t="shared" si="19"/>
        <v>1000</v>
      </c>
      <c r="AH25" s="139">
        <f t="shared" si="20"/>
        <v>1000</v>
      </c>
      <c r="AI25" s="140">
        <f t="shared" si="21"/>
        <v>1000</v>
      </c>
      <c r="AJ25" s="60" t="str">
        <f t="shared" si="22"/>
        <v xml:space="preserve"> </v>
      </c>
      <c r="AK25" s="141" t="str">
        <f t="shared" si="23"/>
        <v xml:space="preserve"> </v>
      </c>
    </row>
    <row r="26" spans="1:37">
      <c r="A26" s="68">
        <f t="shared" si="0"/>
        <v>23</v>
      </c>
      <c r="B26" s="57">
        <v>23</v>
      </c>
      <c r="C26" s="11"/>
      <c r="D26" s="32"/>
      <c r="E26" s="33"/>
      <c r="F26" s="37"/>
      <c r="G26" s="7"/>
      <c r="H26" s="37"/>
      <c r="I26" s="228"/>
      <c r="J26" s="138">
        <f>IF(COUNTIF($F$4:$F26,$F26)&lt;2,$F26," ")</f>
        <v>0</v>
      </c>
      <c r="K26" s="138">
        <f t="shared" si="3"/>
        <v>23</v>
      </c>
      <c r="L26" s="138">
        <f t="shared" si="4"/>
        <v>0</v>
      </c>
      <c r="M26" s="138">
        <f>IF(COUNTIF($F$4:$F26,$F26)&lt;3,$F26," ")</f>
        <v>0</v>
      </c>
      <c r="N26" s="138">
        <f t="shared" si="5"/>
        <v>23</v>
      </c>
      <c r="O26" s="138">
        <f t="shared" si="6"/>
        <v>0</v>
      </c>
      <c r="P26" s="78" t="str">
        <f t="shared" si="7"/>
        <v/>
      </c>
      <c r="Q26" s="78">
        <f t="shared" si="8"/>
        <v>23</v>
      </c>
      <c r="R26" s="78">
        <f t="shared" si="9"/>
        <v>0</v>
      </c>
      <c r="S26" s="138">
        <f>IF(COUNTIF($F$4:$F26,J26)&lt;4,$F26," ")</f>
        <v>0</v>
      </c>
      <c r="T26" s="138">
        <f t="shared" si="10"/>
        <v>23</v>
      </c>
      <c r="U26" s="138">
        <f t="shared" si="11"/>
        <v>0</v>
      </c>
      <c r="V26" s="78" t="str">
        <f t="shared" si="12"/>
        <v/>
      </c>
      <c r="W26" s="78" t="str">
        <f t="shared" si="13"/>
        <v/>
      </c>
      <c r="X26" s="138">
        <f t="shared" si="14"/>
        <v>23</v>
      </c>
      <c r="Y26" s="138">
        <f t="shared" si="15"/>
        <v>0</v>
      </c>
      <c r="Z26" s="47" t="str">
        <f t="shared" si="1"/>
        <v xml:space="preserve"> </v>
      </c>
      <c r="AA26" s="83">
        <f t="shared" si="2"/>
        <v>23</v>
      </c>
      <c r="AB26" s="46">
        <v>22</v>
      </c>
      <c r="AC26" s="59">
        <f>'PRIX D EQUIPE'!B26</f>
        <v>0</v>
      </c>
      <c r="AD26" s="139">
        <f t="shared" si="16"/>
        <v>1</v>
      </c>
      <c r="AE26" s="140">
        <f t="shared" si="17"/>
        <v>0</v>
      </c>
      <c r="AF26" s="139">
        <f t="shared" si="18"/>
        <v>1000</v>
      </c>
      <c r="AG26" s="140">
        <f t="shared" si="19"/>
        <v>1000</v>
      </c>
      <c r="AH26" s="139">
        <f t="shared" si="20"/>
        <v>1000</v>
      </c>
      <c r="AI26" s="140">
        <f t="shared" si="21"/>
        <v>1000</v>
      </c>
      <c r="AJ26" s="60" t="str">
        <f t="shared" si="22"/>
        <v xml:space="preserve"> </v>
      </c>
      <c r="AK26" s="141" t="str">
        <f t="shared" si="23"/>
        <v xml:space="preserve"> </v>
      </c>
    </row>
    <row r="27" spans="1:37">
      <c r="A27" s="68">
        <f t="shared" si="0"/>
        <v>24</v>
      </c>
      <c r="B27" s="57">
        <v>24</v>
      </c>
      <c r="C27" s="11"/>
      <c r="D27" s="32"/>
      <c r="E27" s="33"/>
      <c r="F27" s="37"/>
      <c r="G27" s="7"/>
      <c r="H27" s="37"/>
      <c r="I27" s="64"/>
      <c r="J27" s="138">
        <f>IF(COUNTIF($F$4:$F27,$F27)&lt;2,$F27," ")</f>
        <v>0</v>
      </c>
      <c r="K27" s="138">
        <f t="shared" si="3"/>
        <v>24</v>
      </c>
      <c r="L27" s="138">
        <f t="shared" si="4"/>
        <v>0</v>
      </c>
      <c r="M27" s="138">
        <f>IF(COUNTIF($F$4:$F27,$F27)&lt;3,$F27," ")</f>
        <v>0</v>
      </c>
      <c r="N27" s="138">
        <f t="shared" si="5"/>
        <v>24</v>
      </c>
      <c r="O27" s="138">
        <f t="shared" si="6"/>
        <v>0</v>
      </c>
      <c r="P27" s="78" t="str">
        <f t="shared" si="7"/>
        <v/>
      </c>
      <c r="Q27" s="78">
        <f t="shared" si="8"/>
        <v>24</v>
      </c>
      <c r="R27" s="78">
        <f t="shared" si="9"/>
        <v>0</v>
      </c>
      <c r="S27" s="138">
        <f>IF(COUNTIF($F$4:$F27,J27)&lt;4,$F27," ")</f>
        <v>0</v>
      </c>
      <c r="T27" s="138">
        <f t="shared" si="10"/>
        <v>24</v>
      </c>
      <c r="U27" s="138">
        <f t="shared" si="11"/>
        <v>0</v>
      </c>
      <c r="V27" s="78" t="str">
        <f t="shared" si="12"/>
        <v/>
      </c>
      <c r="W27" s="78" t="str">
        <f t="shared" si="13"/>
        <v/>
      </c>
      <c r="X27" s="138">
        <f t="shared" si="14"/>
        <v>24</v>
      </c>
      <c r="Y27" s="138">
        <f t="shared" si="15"/>
        <v>0</v>
      </c>
      <c r="Z27" s="47" t="str">
        <f t="shared" si="1"/>
        <v xml:space="preserve"> </v>
      </c>
      <c r="AA27" s="83">
        <f t="shared" si="2"/>
        <v>24</v>
      </c>
      <c r="AB27" s="46">
        <v>23</v>
      </c>
      <c r="AC27" s="59">
        <f>'PRIX D EQUIPE'!B27</f>
        <v>0</v>
      </c>
      <c r="AD27" s="139">
        <f t="shared" si="16"/>
        <v>1</v>
      </c>
      <c r="AE27" s="140">
        <f t="shared" si="17"/>
        <v>0</v>
      </c>
      <c r="AF27" s="139">
        <f t="shared" si="18"/>
        <v>1000</v>
      </c>
      <c r="AG27" s="140">
        <f t="shared" si="19"/>
        <v>1000</v>
      </c>
      <c r="AH27" s="139">
        <f t="shared" si="20"/>
        <v>1000</v>
      </c>
      <c r="AI27" s="140">
        <f t="shared" si="21"/>
        <v>1000</v>
      </c>
      <c r="AJ27" s="60" t="str">
        <f t="shared" si="22"/>
        <v xml:space="preserve"> </v>
      </c>
      <c r="AK27" s="141" t="str">
        <f t="shared" si="23"/>
        <v xml:space="preserve"> </v>
      </c>
    </row>
    <row r="28" spans="1:37">
      <c r="A28" s="68">
        <f t="shared" si="0"/>
        <v>25</v>
      </c>
      <c r="B28" s="57">
        <v>25</v>
      </c>
      <c r="C28" s="11"/>
      <c r="D28" s="32"/>
      <c r="E28" s="33"/>
      <c r="F28" s="37"/>
      <c r="G28" s="7"/>
      <c r="H28" s="37"/>
      <c r="I28" s="228"/>
      <c r="J28" s="138">
        <f>IF(COUNTIF($F$4:$F28,$F28)&lt;2,$F28," ")</f>
        <v>0</v>
      </c>
      <c r="K28" s="138">
        <f t="shared" si="3"/>
        <v>25</v>
      </c>
      <c r="L28" s="138">
        <f t="shared" si="4"/>
        <v>0</v>
      </c>
      <c r="M28" s="138">
        <f>IF(COUNTIF($F$4:$F28,$F28)&lt;3,$F28," ")</f>
        <v>0</v>
      </c>
      <c r="N28" s="138">
        <f t="shared" si="5"/>
        <v>25</v>
      </c>
      <c r="O28" s="138">
        <f t="shared" si="6"/>
        <v>0</v>
      </c>
      <c r="P28" s="78" t="str">
        <f t="shared" si="7"/>
        <v/>
      </c>
      <c r="Q28" s="78">
        <f t="shared" si="8"/>
        <v>25</v>
      </c>
      <c r="R28" s="78">
        <f t="shared" si="9"/>
        <v>0</v>
      </c>
      <c r="S28" s="138">
        <f>IF(COUNTIF($F$4:$F28,J28)&lt;4,$F28," ")</f>
        <v>0</v>
      </c>
      <c r="T28" s="138">
        <f t="shared" si="10"/>
        <v>25</v>
      </c>
      <c r="U28" s="138">
        <f t="shared" si="11"/>
        <v>0</v>
      </c>
      <c r="V28" s="78" t="str">
        <f t="shared" si="12"/>
        <v/>
      </c>
      <c r="W28" s="78" t="str">
        <f t="shared" si="13"/>
        <v/>
      </c>
      <c r="X28" s="138">
        <f t="shared" si="14"/>
        <v>25</v>
      </c>
      <c r="Y28" s="138">
        <f t="shared" si="15"/>
        <v>0</v>
      </c>
      <c r="Z28" s="47" t="str">
        <f t="shared" si="1"/>
        <v xml:space="preserve"> </v>
      </c>
      <c r="AA28" s="83">
        <f t="shared" si="2"/>
        <v>25</v>
      </c>
      <c r="AB28" s="46">
        <v>24</v>
      </c>
      <c r="AC28" s="59">
        <f>'PRIX D EQUIPE'!B28</f>
        <v>0</v>
      </c>
      <c r="AD28" s="139">
        <f t="shared" si="16"/>
        <v>1</v>
      </c>
      <c r="AE28" s="140">
        <f t="shared" si="17"/>
        <v>0</v>
      </c>
      <c r="AF28" s="139">
        <f t="shared" si="18"/>
        <v>1000</v>
      </c>
      <c r="AG28" s="140">
        <f t="shared" si="19"/>
        <v>1000</v>
      </c>
      <c r="AH28" s="139">
        <f t="shared" si="20"/>
        <v>1000</v>
      </c>
      <c r="AI28" s="140">
        <f t="shared" si="21"/>
        <v>1000</v>
      </c>
      <c r="AJ28" s="60" t="str">
        <f t="shared" si="22"/>
        <v xml:space="preserve"> </v>
      </c>
      <c r="AK28" s="141" t="str">
        <f t="shared" si="23"/>
        <v xml:space="preserve"> </v>
      </c>
    </row>
    <row r="29" spans="1:37">
      <c r="A29" s="68">
        <f t="shared" si="0"/>
        <v>26</v>
      </c>
      <c r="B29" s="57">
        <v>26</v>
      </c>
      <c r="C29" s="11"/>
      <c r="D29" s="32"/>
      <c r="E29" s="33"/>
      <c r="F29" s="37"/>
      <c r="G29" s="7"/>
      <c r="H29" s="37"/>
      <c r="I29" s="228"/>
      <c r="J29" s="138">
        <f>IF(COUNTIF($F$4:$F29,$F29)&lt;2,$F29," ")</f>
        <v>0</v>
      </c>
      <c r="K29" s="138">
        <f t="shared" si="3"/>
        <v>26</v>
      </c>
      <c r="L29" s="138">
        <f t="shared" si="4"/>
        <v>0</v>
      </c>
      <c r="M29" s="138">
        <f>IF(COUNTIF($F$4:$F29,$F29)&lt;3,$F29," ")</f>
        <v>0</v>
      </c>
      <c r="N29" s="138">
        <f t="shared" si="5"/>
        <v>26</v>
      </c>
      <c r="O29" s="138">
        <f t="shared" si="6"/>
        <v>0</v>
      </c>
      <c r="P29" s="78" t="str">
        <f t="shared" si="7"/>
        <v/>
      </c>
      <c r="Q29" s="78">
        <f t="shared" si="8"/>
        <v>26</v>
      </c>
      <c r="R29" s="78">
        <f t="shared" si="9"/>
        <v>0</v>
      </c>
      <c r="S29" s="138">
        <f>IF(COUNTIF($F$4:$F29,J29)&lt;4,$F29," ")</f>
        <v>0</v>
      </c>
      <c r="T29" s="138">
        <f t="shared" si="10"/>
        <v>26</v>
      </c>
      <c r="U29" s="138">
        <f t="shared" si="11"/>
        <v>0</v>
      </c>
      <c r="V29" s="78" t="str">
        <f t="shared" si="12"/>
        <v/>
      </c>
      <c r="W29" s="78" t="str">
        <f t="shared" si="13"/>
        <v/>
      </c>
      <c r="X29" s="138">
        <f t="shared" si="14"/>
        <v>26</v>
      </c>
      <c r="Y29" s="138">
        <f t="shared" si="15"/>
        <v>0</v>
      </c>
      <c r="Z29" s="47" t="str">
        <f t="shared" si="1"/>
        <v xml:space="preserve"> </v>
      </c>
      <c r="AA29" s="83">
        <f t="shared" si="2"/>
        <v>26</v>
      </c>
      <c r="AB29" s="46">
        <v>25</v>
      </c>
      <c r="AC29" s="59">
        <f>'PRIX D EQUIPE'!B29</f>
        <v>0</v>
      </c>
      <c r="AD29" s="139">
        <f t="shared" si="16"/>
        <v>1</v>
      </c>
      <c r="AE29" s="140">
        <f t="shared" si="17"/>
        <v>0</v>
      </c>
      <c r="AF29" s="139">
        <f t="shared" si="18"/>
        <v>1000</v>
      </c>
      <c r="AG29" s="140">
        <f t="shared" si="19"/>
        <v>1000</v>
      </c>
      <c r="AH29" s="139">
        <f t="shared" si="20"/>
        <v>1000</v>
      </c>
      <c r="AI29" s="140">
        <f t="shared" si="21"/>
        <v>1000</v>
      </c>
      <c r="AJ29" s="60" t="str">
        <f t="shared" si="22"/>
        <v xml:space="preserve"> </v>
      </c>
      <c r="AK29" s="141" t="str">
        <f t="shared" si="23"/>
        <v xml:space="preserve"> </v>
      </c>
    </row>
    <row r="30" spans="1:37">
      <c r="A30" s="68">
        <f t="shared" si="0"/>
        <v>27</v>
      </c>
      <c r="B30" s="57">
        <v>27</v>
      </c>
      <c r="C30" s="11"/>
      <c r="D30" s="32"/>
      <c r="E30" s="33"/>
      <c r="F30" s="37"/>
      <c r="G30" s="7"/>
      <c r="H30" s="37"/>
      <c r="I30" s="228"/>
      <c r="J30" s="138">
        <f>IF(COUNTIF($F$4:$F30,$F30)&lt;2,$F30," ")</f>
        <v>0</v>
      </c>
      <c r="K30" s="138">
        <f t="shared" si="3"/>
        <v>27</v>
      </c>
      <c r="L30" s="138">
        <f t="shared" si="4"/>
        <v>0</v>
      </c>
      <c r="M30" s="138">
        <f>IF(COUNTIF($F$4:$F30,$F30)&lt;3,$F30," ")</f>
        <v>0</v>
      </c>
      <c r="N30" s="138">
        <f t="shared" si="5"/>
        <v>27</v>
      </c>
      <c r="O30" s="138">
        <f t="shared" si="6"/>
        <v>0</v>
      </c>
      <c r="P30" s="78" t="str">
        <f t="shared" si="7"/>
        <v/>
      </c>
      <c r="Q30" s="78">
        <f t="shared" si="8"/>
        <v>27</v>
      </c>
      <c r="R30" s="78">
        <f t="shared" si="9"/>
        <v>0</v>
      </c>
      <c r="S30" s="138">
        <f>IF(COUNTIF($F$4:$F30,J30)&lt;4,$F30," ")</f>
        <v>0</v>
      </c>
      <c r="T30" s="138">
        <f t="shared" si="10"/>
        <v>27</v>
      </c>
      <c r="U30" s="138">
        <f t="shared" si="11"/>
        <v>0</v>
      </c>
      <c r="V30" s="78" t="str">
        <f t="shared" si="12"/>
        <v/>
      </c>
      <c r="W30" s="78" t="str">
        <f t="shared" si="13"/>
        <v/>
      </c>
      <c r="X30" s="138">
        <f t="shared" si="14"/>
        <v>27</v>
      </c>
      <c r="Y30" s="138">
        <f t="shared" si="15"/>
        <v>0</v>
      </c>
      <c r="Z30" s="47" t="str">
        <f t="shared" si="1"/>
        <v xml:space="preserve"> </v>
      </c>
      <c r="AA30" s="83">
        <f t="shared" si="2"/>
        <v>27</v>
      </c>
      <c r="AB30" s="46">
        <v>26</v>
      </c>
      <c r="AC30" s="59">
        <f>'PRIX D EQUIPE'!B30</f>
        <v>0</v>
      </c>
      <c r="AD30" s="139">
        <f t="shared" si="16"/>
        <v>1</v>
      </c>
      <c r="AE30" s="140">
        <f t="shared" si="17"/>
        <v>0</v>
      </c>
      <c r="AF30" s="139">
        <f t="shared" si="18"/>
        <v>1000</v>
      </c>
      <c r="AG30" s="140">
        <f t="shared" si="19"/>
        <v>1000</v>
      </c>
      <c r="AH30" s="139">
        <f t="shared" si="20"/>
        <v>1000</v>
      </c>
      <c r="AI30" s="140">
        <f t="shared" si="21"/>
        <v>1000</v>
      </c>
      <c r="AJ30" s="60" t="str">
        <f t="shared" ref="AJ30:AJ39" si="24">IF(AC30=" "," ",IF($AC30&gt;0,SUM(AD30+AF30+AH30)," "))</f>
        <v xml:space="preserve"> </v>
      </c>
      <c r="AK30" s="141" t="str">
        <f t="shared" ref="AK30:AK39" si="25">IF(AC30=" "," ",IF($AC30&gt;0,SUM(AE30+AG30+AI30)," "))</f>
        <v xml:space="preserve"> </v>
      </c>
    </row>
    <row r="31" spans="1:37">
      <c r="A31" s="68">
        <f t="shared" si="0"/>
        <v>28</v>
      </c>
      <c r="B31" s="57">
        <v>28</v>
      </c>
      <c r="C31" s="11"/>
      <c r="D31" s="32"/>
      <c r="E31" s="33"/>
      <c r="F31" s="37"/>
      <c r="G31" s="7"/>
      <c r="H31" s="37"/>
      <c r="I31" s="64"/>
      <c r="J31" s="138">
        <f>IF(COUNTIF($F$4:$F31,$F31)&lt;2,$F31," ")</f>
        <v>0</v>
      </c>
      <c r="K31" s="138">
        <f t="shared" si="3"/>
        <v>28</v>
      </c>
      <c r="L31" s="138">
        <f t="shared" si="4"/>
        <v>0</v>
      </c>
      <c r="M31" s="138">
        <f>IF(COUNTIF($F$4:$F31,$F31)&lt;3,$F31," ")</f>
        <v>0</v>
      </c>
      <c r="N31" s="138">
        <f t="shared" si="5"/>
        <v>28</v>
      </c>
      <c r="O31" s="138">
        <f t="shared" si="6"/>
        <v>0</v>
      </c>
      <c r="P31" s="78" t="str">
        <f t="shared" si="7"/>
        <v/>
      </c>
      <c r="Q31" s="78">
        <f t="shared" si="8"/>
        <v>28</v>
      </c>
      <c r="R31" s="78">
        <f t="shared" si="9"/>
        <v>0</v>
      </c>
      <c r="S31" s="138">
        <f>IF(COUNTIF($F$4:$F31,J31)&lt;4,$F31," ")</f>
        <v>0</v>
      </c>
      <c r="T31" s="138">
        <f t="shared" si="10"/>
        <v>28</v>
      </c>
      <c r="U31" s="138">
        <f t="shared" si="11"/>
        <v>0</v>
      </c>
      <c r="V31" s="78" t="str">
        <f t="shared" si="12"/>
        <v/>
      </c>
      <c r="W31" s="78" t="str">
        <f t="shared" si="13"/>
        <v/>
      </c>
      <c r="X31" s="138">
        <f t="shared" si="14"/>
        <v>28</v>
      </c>
      <c r="Y31" s="138">
        <f t="shared" si="15"/>
        <v>0</v>
      </c>
      <c r="Z31" s="47" t="str">
        <f t="shared" si="1"/>
        <v xml:space="preserve"> </v>
      </c>
      <c r="AA31" s="83">
        <f t="shared" si="2"/>
        <v>28</v>
      </c>
      <c r="AB31" s="46">
        <v>27</v>
      </c>
      <c r="AC31" s="59">
        <f>'PRIX D EQUIPE'!B31</f>
        <v>0</v>
      </c>
      <c r="AD31" s="139">
        <f t="shared" si="16"/>
        <v>1</v>
      </c>
      <c r="AE31" s="140">
        <f t="shared" si="17"/>
        <v>0</v>
      </c>
      <c r="AF31" s="139">
        <f t="shared" si="18"/>
        <v>1000</v>
      </c>
      <c r="AG31" s="140">
        <f t="shared" si="19"/>
        <v>1000</v>
      </c>
      <c r="AH31" s="139">
        <f t="shared" si="20"/>
        <v>1000</v>
      </c>
      <c r="AI31" s="140">
        <f t="shared" si="21"/>
        <v>1000</v>
      </c>
      <c r="AJ31" s="60" t="str">
        <f t="shared" si="24"/>
        <v xml:space="preserve"> </v>
      </c>
      <c r="AK31" s="141" t="str">
        <f t="shared" si="25"/>
        <v xml:space="preserve"> </v>
      </c>
    </row>
    <row r="32" spans="1:37" ht="15" customHeight="1">
      <c r="A32" s="68">
        <f t="shared" si="0"/>
        <v>29</v>
      </c>
      <c r="B32" s="57">
        <v>29</v>
      </c>
      <c r="C32" s="11"/>
      <c r="D32" s="32"/>
      <c r="E32" s="33"/>
      <c r="F32" s="37"/>
      <c r="G32" s="7"/>
      <c r="H32" s="37"/>
      <c r="I32" s="64"/>
      <c r="J32" s="138">
        <f>IF(COUNTIF($F$4:$F32,$F32)&lt;2,$F32," ")</f>
        <v>0</v>
      </c>
      <c r="K32" s="138">
        <f t="shared" si="3"/>
        <v>29</v>
      </c>
      <c r="L32" s="138">
        <f t="shared" si="4"/>
        <v>0</v>
      </c>
      <c r="M32" s="138">
        <f>IF(COUNTIF($F$4:$F32,$F32)&lt;3,$F32," ")</f>
        <v>0</v>
      </c>
      <c r="N32" s="138">
        <f t="shared" si="5"/>
        <v>29</v>
      </c>
      <c r="O32" s="138">
        <f t="shared" si="6"/>
        <v>0</v>
      </c>
      <c r="P32" s="78" t="str">
        <f t="shared" si="7"/>
        <v/>
      </c>
      <c r="Q32" s="78">
        <f t="shared" si="8"/>
        <v>29</v>
      </c>
      <c r="R32" s="78">
        <f t="shared" si="9"/>
        <v>0</v>
      </c>
      <c r="S32" s="138">
        <f>IF(COUNTIF($F$4:$F32,J32)&lt;4,$F32," ")</f>
        <v>0</v>
      </c>
      <c r="T32" s="138">
        <f t="shared" si="10"/>
        <v>29</v>
      </c>
      <c r="U32" s="138">
        <f t="shared" si="11"/>
        <v>0</v>
      </c>
      <c r="V32" s="78" t="str">
        <f t="shared" si="12"/>
        <v/>
      </c>
      <c r="W32" s="78" t="str">
        <f t="shared" si="13"/>
        <v/>
      </c>
      <c r="X32" s="138">
        <f t="shared" si="14"/>
        <v>29</v>
      </c>
      <c r="Y32" s="138">
        <f t="shared" si="15"/>
        <v>0</v>
      </c>
      <c r="Z32" s="47" t="str">
        <f t="shared" si="1"/>
        <v xml:space="preserve"> </v>
      </c>
      <c r="AA32" s="83">
        <f t="shared" si="2"/>
        <v>29</v>
      </c>
      <c r="AB32" s="46">
        <v>28</v>
      </c>
      <c r="AC32" s="59">
        <f>'PRIX D EQUIPE'!B32</f>
        <v>0</v>
      </c>
      <c r="AD32" s="139">
        <f t="shared" si="16"/>
        <v>1</v>
      </c>
      <c r="AE32" s="140">
        <f t="shared" si="17"/>
        <v>0</v>
      </c>
      <c r="AF32" s="139">
        <f t="shared" si="18"/>
        <v>1000</v>
      </c>
      <c r="AG32" s="140">
        <f t="shared" si="19"/>
        <v>1000</v>
      </c>
      <c r="AH32" s="139">
        <f t="shared" si="20"/>
        <v>1000</v>
      </c>
      <c r="AI32" s="140">
        <f t="shared" si="21"/>
        <v>1000</v>
      </c>
      <c r="AJ32" s="60" t="str">
        <f t="shared" si="24"/>
        <v xml:space="preserve"> </v>
      </c>
      <c r="AK32" s="141" t="str">
        <f t="shared" si="25"/>
        <v xml:space="preserve"> </v>
      </c>
    </row>
    <row r="33" spans="1:37">
      <c r="A33" s="68">
        <f t="shared" si="0"/>
        <v>30</v>
      </c>
      <c r="B33" s="57">
        <v>30</v>
      </c>
      <c r="C33" s="11"/>
      <c r="D33" s="32"/>
      <c r="E33" s="33"/>
      <c r="F33" s="37"/>
      <c r="G33" s="7"/>
      <c r="H33" s="37"/>
      <c r="I33" s="64"/>
      <c r="J33" s="138">
        <f>IF(COUNTIF($F$4:$F33,$F33)&lt;2,$F33," ")</f>
        <v>0</v>
      </c>
      <c r="K33" s="138">
        <f t="shared" si="3"/>
        <v>30</v>
      </c>
      <c r="L33" s="138">
        <f t="shared" si="4"/>
        <v>0</v>
      </c>
      <c r="M33" s="138">
        <f>IF(COUNTIF($F$4:$F33,$F33)&lt;3,$F33," ")</f>
        <v>0</v>
      </c>
      <c r="N33" s="138">
        <f t="shared" si="5"/>
        <v>30</v>
      </c>
      <c r="O33" s="138">
        <f t="shared" si="6"/>
        <v>0</v>
      </c>
      <c r="P33" s="78" t="str">
        <f t="shared" si="7"/>
        <v/>
      </c>
      <c r="Q33" s="78">
        <f t="shared" si="8"/>
        <v>30</v>
      </c>
      <c r="R33" s="78">
        <f t="shared" si="9"/>
        <v>0</v>
      </c>
      <c r="S33" s="138">
        <f>IF(COUNTIF($F$4:$F33,J33)&lt;4,$F33," ")</f>
        <v>0</v>
      </c>
      <c r="T33" s="138">
        <f t="shared" si="10"/>
        <v>30</v>
      </c>
      <c r="U33" s="138">
        <f t="shared" si="11"/>
        <v>0</v>
      </c>
      <c r="V33" s="78" t="str">
        <f t="shared" si="12"/>
        <v/>
      </c>
      <c r="W33" s="78" t="str">
        <f t="shared" si="13"/>
        <v/>
      </c>
      <c r="X33" s="138">
        <f t="shared" si="14"/>
        <v>30</v>
      </c>
      <c r="Y33" s="138">
        <f t="shared" si="15"/>
        <v>0</v>
      </c>
      <c r="Z33" s="47" t="str">
        <f t="shared" si="1"/>
        <v xml:space="preserve"> </v>
      </c>
      <c r="AA33" s="83">
        <f t="shared" si="2"/>
        <v>30</v>
      </c>
      <c r="AB33" s="46">
        <v>29</v>
      </c>
      <c r="AC33" s="59">
        <f>'PRIX D EQUIPE'!B33</f>
        <v>0</v>
      </c>
      <c r="AD33" s="139">
        <f t="shared" si="16"/>
        <v>1</v>
      </c>
      <c r="AE33" s="140">
        <f t="shared" si="17"/>
        <v>0</v>
      </c>
      <c r="AF33" s="139">
        <f t="shared" si="18"/>
        <v>1000</v>
      </c>
      <c r="AG33" s="140">
        <f t="shared" si="19"/>
        <v>1000</v>
      </c>
      <c r="AH33" s="139">
        <f t="shared" si="20"/>
        <v>1000</v>
      </c>
      <c r="AI33" s="140">
        <f t="shared" si="21"/>
        <v>1000</v>
      </c>
      <c r="AJ33" s="60" t="str">
        <f t="shared" si="24"/>
        <v xml:space="preserve"> </v>
      </c>
      <c r="AK33" s="141" t="str">
        <f t="shared" si="25"/>
        <v xml:space="preserve"> </v>
      </c>
    </row>
    <row r="34" spans="1:37">
      <c r="A34" s="68">
        <f t="shared" si="0"/>
        <v>31</v>
      </c>
      <c r="B34" s="57">
        <v>31</v>
      </c>
      <c r="C34" s="11"/>
      <c r="D34" s="32"/>
      <c r="E34" s="33"/>
      <c r="F34" s="37"/>
      <c r="G34" s="7"/>
      <c r="H34" s="37"/>
      <c r="I34" s="64"/>
      <c r="J34" s="138">
        <f>IF(COUNTIF($F$4:$F34,$F34)&lt;2,$F34," ")</f>
        <v>0</v>
      </c>
      <c r="K34" s="138">
        <f t="shared" si="3"/>
        <v>31</v>
      </c>
      <c r="L34" s="138">
        <f t="shared" si="4"/>
        <v>0</v>
      </c>
      <c r="M34" s="138">
        <f>IF(COUNTIF($F$4:$F34,$F34)&lt;3,$F34," ")</f>
        <v>0</v>
      </c>
      <c r="N34" s="138">
        <f t="shared" si="5"/>
        <v>31</v>
      </c>
      <c r="O34" s="138">
        <f t="shared" si="6"/>
        <v>0</v>
      </c>
      <c r="P34" s="78" t="str">
        <f t="shared" si="7"/>
        <v/>
      </c>
      <c r="Q34" s="78">
        <f t="shared" si="8"/>
        <v>31</v>
      </c>
      <c r="R34" s="78">
        <f t="shared" si="9"/>
        <v>0</v>
      </c>
      <c r="S34" s="138">
        <f>IF(COUNTIF($F$4:$F34,J34)&lt;4,$F34," ")</f>
        <v>0</v>
      </c>
      <c r="T34" s="138">
        <f t="shared" si="10"/>
        <v>31</v>
      </c>
      <c r="U34" s="138">
        <f t="shared" si="11"/>
        <v>0</v>
      </c>
      <c r="V34" s="78" t="str">
        <f t="shared" si="12"/>
        <v/>
      </c>
      <c r="W34" s="78" t="str">
        <f t="shared" si="13"/>
        <v/>
      </c>
      <c r="X34" s="138">
        <f t="shared" si="14"/>
        <v>31</v>
      </c>
      <c r="Y34" s="138">
        <f t="shared" si="15"/>
        <v>0</v>
      </c>
      <c r="Z34" s="47" t="str">
        <f t="shared" si="1"/>
        <v xml:space="preserve"> </v>
      </c>
      <c r="AA34" s="83">
        <f t="shared" si="2"/>
        <v>31</v>
      </c>
      <c r="AB34" s="46">
        <v>30</v>
      </c>
      <c r="AC34" s="59">
        <f>'PRIX D EQUIPE'!B34</f>
        <v>0</v>
      </c>
      <c r="AD34" s="139">
        <f t="shared" si="16"/>
        <v>1</v>
      </c>
      <c r="AE34" s="140">
        <f t="shared" si="17"/>
        <v>0</v>
      </c>
      <c r="AF34" s="139">
        <f t="shared" si="18"/>
        <v>1000</v>
      </c>
      <c r="AG34" s="140">
        <f t="shared" si="19"/>
        <v>1000</v>
      </c>
      <c r="AH34" s="139">
        <f t="shared" si="20"/>
        <v>1000</v>
      </c>
      <c r="AI34" s="140">
        <f t="shared" si="21"/>
        <v>1000</v>
      </c>
      <c r="AJ34" s="60" t="str">
        <f t="shared" si="24"/>
        <v xml:space="preserve"> </v>
      </c>
      <c r="AK34" s="141" t="str">
        <f t="shared" si="25"/>
        <v xml:space="preserve"> </v>
      </c>
    </row>
    <row r="35" spans="1:37">
      <c r="A35" s="68">
        <f t="shared" si="0"/>
        <v>32</v>
      </c>
      <c r="B35" s="57">
        <v>32</v>
      </c>
      <c r="C35" s="11"/>
      <c r="D35" s="32"/>
      <c r="E35" s="33"/>
      <c r="F35" s="37"/>
      <c r="G35" s="7"/>
      <c r="H35" s="37"/>
      <c r="I35" s="64"/>
      <c r="J35" s="138">
        <f>IF(COUNTIF($F$4:$F35,$F35)&lt;2,$F35," ")</f>
        <v>0</v>
      </c>
      <c r="K35" s="138">
        <f t="shared" si="3"/>
        <v>32</v>
      </c>
      <c r="L35" s="138">
        <f t="shared" si="4"/>
        <v>0</v>
      </c>
      <c r="M35" s="138">
        <f>IF(COUNTIF($F$4:$F35,$F35)&lt;3,$F35," ")</f>
        <v>0</v>
      </c>
      <c r="N35" s="138">
        <f t="shared" si="5"/>
        <v>32</v>
      </c>
      <c r="O35" s="138">
        <f t="shared" si="6"/>
        <v>0</v>
      </c>
      <c r="P35" s="78" t="str">
        <f t="shared" si="7"/>
        <v/>
      </c>
      <c r="Q35" s="78">
        <f t="shared" si="8"/>
        <v>32</v>
      </c>
      <c r="R35" s="78">
        <f t="shared" si="9"/>
        <v>0</v>
      </c>
      <c r="S35" s="138">
        <f>IF(COUNTIF($F$4:$F35,J35)&lt;4,$F35," ")</f>
        <v>0</v>
      </c>
      <c r="T35" s="138">
        <f t="shared" si="10"/>
        <v>32</v>
      </c>
      <c r="U35" s="138">
        <f t="shared" si="11"/>
        <v>0</v>
      </c>
      <c r="V35" s="78" t="str">
        <f t="shared" si="12"/>
        <v/>
      </c>
      <c r="W35" s="78" t="str">
        <f t="shared" si="13"/>
        <v/>
      </c>
      <c r="X35" s="138">
        <f t="shared" si="14"/>
        <v>32</v>
      </c>
      <c r="Y35" s="138">
        <f t="shared" si="15"/>
        <v>0</v>
      </c>
      <c r="Z35" s="47" t="str">
        <f t="shared" si="1"/>
        <v xml:space="preserve"> </v>
      </c>
      <c r="AA35" s="83">
        <f t="shared" si="2"/>
        <v>32</v>
      </c>
      <c r="AB35" s="46">
        <v>31</v>
      </c>
      <c r="AC35" s="59">
        <f>'PRIX D EQUIPE'!B35</f>
        <v>0</v>
      </c>
      <c r="AD35" s="139">
        <f t="shared" si="16"/>
        <v>1</v>
      </c>
      <c r="AE35" s="140">
        <f t="shared" si="17"/>
        <v>0</v>
      </c>
      <c r="AF35" s="139">
        <f t="shared" si="18"/>
        <v>1000</v>
      </c>
      <c r="AG35" s="140">
        <f t="shared" si="19"/>
        <v>1000</v>
      </c>
      <c r="AH35" s="139">
        <f t="shared" si="20"/>
        <v>1000</v>
      </c>
      <c r="AI35" s="140">
        <f t="shared" si="21"/>
        <v>1000</v>
      </c>
      <c r="AJ35" s="60" t="str">
        <f t="shared" si="24"/>
        <v xml:space="preserve"> </v>
      </c>
      <c r="AK35" s="141" t="str">
        <f t="shared" si="25"/>
        <v xml:space="preserve"> </v>
      </c>
    </row>
    <row r="36" spans="1:37">
      <c r="A36" s="68">
        <f t="shared" si="0"/>
        <v>33</v>
      </c>
      <c r="B36" s="57">
        <v>33</v>
      </c>
      <c r="C36" s="11"/>
      <c r="D36" s="32"/>
      <c r="E36" s="33"/>
      <c r="F36" s="37"/>
      <c r="G36" s="7"/>
      <c r="H36" s="37"/>
      <c r="I36" s="64"/>
      <c r="J36" s="138">
        <f>IF(COUNTIF($F$4:$F36,$F36)&lt;2,$F36," ")</f>
        <v>0</v>
      </c>
      <c r="K36" s="138">
        <f t="shared" si="3"/>
        <v>33</v>
      </c>
      <c r="L36" s="138">
        <f t="shared" si="4"/>
        <v>0</v>
      </c>
      <c r="M36" s="138">
        <f>IF(COUNTIF($F$4:$F36,$F36)&lt;3,$F36," ")</f>
        <v>0</v>
      </c>
      <c r="N36" s="138">
        <f t="shared" si="5"/>
        <v>33</v>
      </c>
      <c r="O36" s="138">
        <f t="shared" si="6"/>
        <v>0</v>
      </c>
      <c r="P36" s="78" t="str">
        <f t="shared" si="7"/>
        <v/>
      </c>
      <c r="Q36" s="78">
        <f t="shared" si="8"/>
        <v>33</v>
      </c>
      <c r="R36" s="78">
        <f t="shared" si="9"/>
        <v>0</v>
      </c>
      <c r="S36" s="138">
        <f>IF(COUNTIF($F$4:$F36,J36)&lt;4,$F36," ")</f>
        <v>0</v>
      </c>
      <c r="T36" s="138">
        <f t="shared" si="10"/>
        <v>33</v>
      </c>
      <c r="U36" s="138">
        <f t="shared" si="11"/>
        <v>0</v>
      </c>
      <c r="V36" s="78" t="str">
        <f t="shared" si="12"/>
        <v/>
      </c>
      <c r="W36" s="78" t="str">
        <f t="shared" si="13"/>
        <v/>
      </c>
      <c r="X36" s="138">
        <f t="shared" si="14"/>
        <v>33</v>
      </c>
      <c r="Y36" s="138">
        <f t="shared" si="15"/>
        <v>0</v>
      </c>
      <c r="Z36" s="47" t="str">
        <f t="shared" ref="Z36:Z67" si="26">IF(COUNTIF($C$4:$C$203,C36)&gt;1,"X"," ")</f>
        <v xml:space="preserve"> </v>
      </c>
      <c r="AA36" s="83">
        <f t="shared" ref="AA36:AA67" si="27">IF(COUNTIF($B$4:$B$203,B36)&gt;1,"T",B36)</f>
        <v>33</v>
      </c>
      <c r="AB36" s="46">
        <v>32</v>
      </c>
      <c r="AC36" s="59">
        <f>'PRIX D EQUIPE'!B36</f>
        <v>0</v>
      </c>
      <c r="AD36" s="139">
        <f t="shared" si="16"/>
        <v>1</v>
      </c>
      <c r="AE36" s="140">
        <f t="shared" si="17"/>
        <v>0</v>
      </c>
      <c r="AF36" s="139">
        <f t="shared" si="18"/>
        <v>1000</v>
      </c>
      <c r="AG36" s="140">
        <f t="shared" si="19"/>
        <v>1000</v>
      </c>
      <c r="AH36" s="139">
        <f t="shared" si="20"/>
        <v>1000</v>
      </c>
      <c r="AI36" s="140">
        <f t="shared" si="21"/>
        <v>1000</v>
      </c>
      <c r="AJ36" s="60" t="str">
        <f t="shared" si="24"/>
        <v xml:space="preserve"> </v>
      </c>
      <c r="AK36" s="141" t="str">
        <f t="shared" si="25"/>
        <v xml:space="preserve"> </v>
      </c>
    </row>
    <row r="37" spans="1:37">
      <c r="A37" s="68">
        <f t="shared" si="0"/>
        <v>34</v>
      </c>
      <c r="B37" s="57">
        <v>34</v>
      </c>
      <c r="C37" s="11"/>
      <c r="D37" s="32"/>
      <c r="E37" s="33"/>
      <c r="F37" s="37"/>
      <c r="G37" s="7"/>
      <c r="H37" s="37"/>
      <c r="I37" s="64"/>
      <c r="J37" s="138">
        <f>IF(COUNTIF($F$4:$F37,$F37)&lt;2,$F37," ")</f>
        <v>0</v>
      </c>
      <c r="K37" s="138">
        <f t="shared" si="3"/>
        <v>34</v>
      </c>
      <c r="L37" s="138">
        <f t="shared" si="4"/>
        <v>0</v>
      </c>
      <c r="M37" s="138">
        <f>IF(COUNTIF($F$4:$F37,$F37)&lt;3,$F37," ")</f>
        <v>0</v>
      </c>
      <c r="N37" s="138">
        <f t="shared" si="5"/>
        <v>34</v>
      </c>
      <c r="O37" s="138">
        <f t="shared" si="6"/>
        <v>0</v>
      </c>
      <c r="P37" s="78" t="str">
        <f t="shared" si="7"/>
        <v/>
      </c>
      <c r="Q37" s="78">
        <f t="shared" si="8"/>
        <v>34</v>
      </c>
      <c r="R37" s="78">
        <f t="shared" si="9"/>
        <v>0</v>
      </c>
      <c r="S37" s="138">
        <f>IF(COUNTIF($F$4:$F37,J37)&lt;4,$F37," ")</f>
        <v>0</v>
      </c>
      <c r="T37" s="138">
        <f t="shared" si="10"/>
        <v>34</v>
      </c>
      <c r="U37" s="138">
        <f t="shared" si="11"/>
        <v>0</v>
      </c>
      <c r="V37" s="78" t="str">
        <f t="shared" si="12"/>
        <v/>
      </c>
      <c r="W37" s="78" t="str">
        <f t="shared" si="13"/>
        <v/>
      </c>
      <c r="X37" s="138">
        <f t="shared" si="14"/>
        <v>34</v>
      </c>
      <c r="Y37" s="138">
        <f t="shared" si="15"/>
        <v>0</v>
      </c>
      <c r="Z37" s="47" t="str">
        <f t="shared" si="26"/>
        <v xml:space="preserve"> </v>
      </c>
      <c r="AA37" s="83">
        <f t="shared" si="27"/>
        <v>34</v>
      </c>
      <c r="AB37" s="46">
        <v>33</v>
      </c>
      <c r="AC37" s="59">
        <f>'PRIX D EQUIPE'!B37</f>
        <v>0</v>
      </c>
      <c r="AD37" s="139">
        <f t="shared" si="16"/>
        <v>1</v>
      </c>
      <c r="AE37" s="140">
        <f t="shared" si="17"/>
        <v>0</v>
      </c>
      <c r="AF37" s="139">
        <f t="shared" si="18"/>
        <v>1000</v>
      </c>
      <c r="AG37" s="140">
        <f t="shared" si="19"/>
        <v>1000</v>
      </c>
      <c r="AH37" s="139">
        <f t="shared" si="20"/>
        <v>1000</v>
      </c>
      <c r="AI37" s="140">
        <f t="shared" si="21"/>
        <v>1000</v>
      </c>
      <c r="AJ37" s="60" t="str">
        <f t="shared" si="24"/>
        <v xml:space="preserve"> </v>
      </c>
      <c r="AK37" s="141" t="str">
        <f t="shared" si="25"/>
        <v xml:space="preserve"> </v>
      </c>
    </row>
    <row r="38" spans="1:37">
      <c r="A38" s="68">
        <f t="shared" si="0"/>
        <v>35</v>
      </c>
      <c r="B38" s="57">
        <v>35</v>
      </c>
      <c r="C38" s="11"/>
      <c r="D38" s="32"/>
      <c r="E38" s="33"/>
      <c r="F38" s="37"/>
      <c r="G38" s="7"/>
      <c r="H38" s="37"/>
      <c r="I38" s="64"/>
      <c r="J38" s="138">
        <f>IF(COUNTIF($F$4:$F38,$F38)&lt;2,$F38," ")</f>
        <v>0</v>
      </c>
      <c r="K38" s="138">
        <f t="shared" si="3"/>
        <v>35</v>
      </c>
      <c r="L38" s="138">
        <f t="shared" si="4"/>
        <v>0</v>
      </c>
      <c r="M38" s="138">
        <f>IF(COUNTIF($F$4:$F38,$F38)&lt;3,$F38," ")</f>
        <v>0</v>
      </c>
      <c r="N38" s="138">
        <f t="shared" si="5"/>
        <v>35</v>
      </c>
      <c r="O38" s="138">
        <f t="shared" si="6"/>
        <v>0</v>
      </c>
      <c r="P38" s="78" t="str">
        <f t="shared" si="7"/>
        <v/>
      </c>
      <c r="Q38" s="78">
        <f t="shared" si="8"/>
        <v>35</v>
      </c>
      <c r="R38" s="78">
        <f t="shared" si="9"/>
        <v>0</v>
      </c>
      <c r="S38" s="138">
        <f>IF(COUNTIF($F$4:$F38,J38)&lt;4,$F38," ")</f>
        <v>0</v>
      </c>
      <c r="T38" s="138">
        <f t="shared" si="10"/>
        <v>35</v>
      </c>
      <c r="U38" s="138">
        <f t="shared" si="11"/>
        <v>0</v>
      </c>
      <c r="V38" s="78" t="str">
        <f t="shared" si="12"/>
        <v/>
      </c>
      <c r="W38" s="78" t="str">
        <f t="shared" si="13"/>
        <v/>
      </c>
      <c r="X38" s="138">
        <f t="shared" si="14"/>
        <v>35</v>
      </c>
      <c r="Y38" s="138">
        <f t="shared" si="15"/>
        <v>0</v>
      </c>
      <c r="Z38" s="47" t="str">
        <f t="shared" si="26"/>
        <v xml:space="preserve"> </v>
      </c>
      <c r="AA38" s="83">
        <f t="shared" si="27"/>
        <v>35</v>
      </c>
      <c r="AB38" s="46">
        <v>34</v>
      </c>
      <c r="AC38" s="59">
        <f>'PRIX D EQUIPE'!B38</f>
        <v>0</v>
      </c>
      <c r="AD38" s="139">
        <f t="shared" si="16"/>
        <v>1</v>
      </c>
      <c r="AE38" s="140">
        <f t="shared" si="17"/>
        <v>0</v>
      </c>
      <c r="AF38" s="139">
        <f t="shared" si="18"/>
        <v>1000</v>
      </c>
      <c r="AG38" s="140">
        <f t="shared" si="19"/>
        <v>1000</v>
      </c>
      <c r="AH38" s="139">
        <f t="shared" si="20"/>
        <v>1000</v>
      </c>
      <c r="AI38" s="140">
        <f t="shared" si="21"/>
        <v>1000</v>
      </c>
      <c r="AJ38" s="60" t="str">
        <f t="shared" si="24"/>
        <v xml:space="preserve"> </v>
      </c>
      <c r="AK38" s="141" t="str">
        <f t="shared" si="25"/>
        <v xml:space="preserve"> </v>
      </c>
    </row>
    <row r="39" spans="1:37">
      <c r="A39" s="68">
        <f t="shared" si="0"/>
        <v>36</v>
      </c>
      <c r="B39" s="57">
        <v>36</v>
      </c>
      <c r="C39" s="11"/>
      <c r="D39" s="32"/>
      <c r="E39" s="33"/>
      <c r="F39" s="37"/>
      <c r="G39" s="7"/>
      <c r="H39" s="37"/>
      <c r="I39" s="64"/>
      <c r="J39" s="138">
        <f>IF(COUNTIF($F$4:$F39,$F39)&lt;2,$F39," ")</f>
        <v>0</v>
      </c>
      <c r="K39" s="138">
        <f t="shared" si="3"/>
        <v>36</v>
      </c>
      <c r="L39" s="138">
        <f t="shared" si="4"/>
        <v>0</v>
      </c>
      <c r="M39" s="138">
        <f>IF(COUNTIF($F$4:$F39,$F39)&lt;3,$F39," ")</f>
        <v>0</v>
      </c>
      <c r="N39" s="138">
        <f t="shared" si="5"/>
        <v>36</v>
      </c>
      <c r="O39" s="138">
        <f t="shared" si="6"/>
        <v>0</v>
      </c>
      <c r="P39" s="78" t="str">
        <f t="shared" si="7"/>
        <v/>
      </c>
      <c r="Q39" s="78">
        <f t="shared" si="8"/>
        <v>36</v>
      </c>
      <c r="R39" s="78">
        <f t="shared" si="9"/>
        <v>0</v>
      </c>
      <c r="S39" s="138">
        <f>IF(COUNTIF($F$4:$F39,J39)&lt;4,$F39," ")</f>
        <v>0</v>
      </c>
      <c r="T39" s="138">
        <f t="shared" si="10"/>
        <v>36</v>
      </c>
      <c r="U39" s="138">
        <f t="shared" si="11"/>
        <v>0</v>
      </c>
      <c r="V39" s="78" t="str">
        <f t="shared" si="12"/>
        <v/>
      </c>
      <c r="W39" s="78" t="str">
        <f t="shared" si="13"/>
        <v/>
      </c>
      <c r="X39" s="138">
        <f t="shared" si="14"/>
        <v>36</v>
      </c>
      <c r="Y39" s="138">
        <f t="shared" si="15"/>
        <v>0</v>
      </c>
      <c r="Z39" s="47" t="str">
        <f t="shared" si="26"/>
        <v xml:space="preserve"> </v>
      </c>
      <c r="AA39" s="83">
        <f t="shared" si="27"/>
        <v>36</v>
      </c>
      <c r="AB39" s="46">
        <v>35</v>
      </c>
      <c r="AC39" s="59">
        <f>'PRIX D EQUIPE'!B39</f>
        <v>0</v>
      </c>
      <c r="AD39" s="139">
        <f t="shared" si="16"/>
        <v>1</v>
      </c>
      <c r="AE39" s="140">
        <f t="shared" si="17"/>
        <v>0</v>
      </c>
      <c r="AF39" s="139">
        <f t="shared" si="18"/>
        <v>1000</v>
      </c>
      <c r="AG39" s="140">
        <f t="shared" si="19"/>
        <v>1000</v>
      </c>
      <c r="AH39" s="139">
        <f t="shared" si="20"/>
        <v>1000</v>
      </c>
      <c r="AI39" s="140">
        <f t="shared" si="21"/>
        <v>1000</v>
      </c>
      <c r="AJ39" s="60" t="str">
        <f t="shared" si="24"/>
        <v xml:space="preserve"> </v>
      </c>
      <c r="AK39" s="141" t="str">
        <f t="shared" si="25"/>
        <v xml:space="preserve"> </v>
      </c>
    </row>
    <row r="40" spans="1:37">
      <c r="A40" s="68">
        <f t="shared" si="0"/>
        <v>37</v>
      </c>
      <c r="B40" s="57">
        <v>37</v>
      </c>
      <c r="C40" s="11"/>
      <c r="D40" s="32"/>
      <c r="E40" s="33"/>
      <c r="F40" s="37"/>
      <c r="G40" s="7"/>
      <c r="H40" s="37"/>
      <c r="I40" s="64"/>
      <c r="J40" s="138">
        <f>IF(COUNTIF($F$4:$F40,$F40)&lt;2,$F40," ")</f>
        <v>0</v>
      </c>
      <c r="K40" s="138">
        <f t="shared" si="3"/>
        <v>37</v>
      </c>
      <c r="L40" s="138">
        <f t="shared" si="4"/>
        <v>0</v>
      </c>
      <c r="M40" s="138">
        <f>IF(COUNTIF($F$4:$F40,$F40)&lt;3,$F40," ")</f>
        <v>0</v>
      </c>
      <c r="N40" s="138">
        <f t="shared" si="5"/>
        <v>37</v>
      </c>
      <c r="O40" s="138">
        <f t="shared" si="6"/>
        <v>0</v>
      </c>
      <c r="P40" s="78" t="str">
        <f t="shared" si="7"/>
        <v/>
      </c>
      <c r="Q40" s="78">
        <f t="shared" si="8"/>
        <v>37</v>
      </c>
      <c r="R40" s="78">
        <f t="shared" si="9"/>
        <v>0</v>
      </c>
      <c r="S40" s="138">
        <f>IF(COUNTIF($F$4:$F40,J40)&lt;4,$F40," ")</f>
        <v>0</v>
      </c>
      <c r="T40" s="138">
        <f t="shared" si="10"/>
        <v>37</v>
      </c>
      <c r="U40" s="138">
        <f t="shared" si="11"/>
        <v>0</v>
      </c>
      <c r="V40" s="78" t="str">
        <f t="shared" si="12"/>
        <v/>
      </c>
      <c r="W40" s="78" t="str">
        <f t="shared" si="13"/>
        <v/>
      </c>
      <c r="X40" s="138">
        <f t="shared" si="14"/>
        <v>37</v>
      </c>
      <c r="Y40" s="138">
        <f t="shared" si="15"/>
        <v>0</v>
      </c>
      <c r="Z40" s="47" t="str">
        <f t="shared" si="26"/>
        <v xml:space="preserve"> </v>
      </c>
      <c r="AA40" s="83">
        <f t="shared" si="27"/>
        <v>37</v>
      </c>
    </row>
    <row r="41" spans="1:37">
      <c r="A41" s="68">
        <f t="shared" si="0"/>
        <v>38</v>
      </c>
      <c r="B41" s="57">
        <v>38</v>
      </c>
      <c r="C41" s="11"/>
      <c r="D41" s="32"/>
      <c r="E41" s="33"/>
      <c r="F41" s="37"/>
      <c r="G41" s="7"/>
      <c r="H41" s="37"/>
      <c r="I41" s="64"/>
      <c r="J41" s="138">
        <f>IF(COUNTIF($F$4:$F41,$F41)&lt;2,$F41," ")</f>
        <v>0</v>
      </c>
      <c r="K41" s="138">
        <f t="shared" si="3"/>
        <v>38</v>
      </c>
      <c r="L41" s="138">
        <f t="shared" si="4"/>
        <v>0</v>
      </c>
      <c r="M41" s="138">
        <f>IF(COUNTIF($F$4:$F41,$F41)&lt;3,$F41," ")</f>
        <v>0</v>
      </c>
      <c r="N41" s="138">
        <f t="shared" si="5"/>
        <v>38</v>
      </c>
      <c r="O41" s="138">
        <f t="shared" si="6"/>
        <v>0</v>
      </c>
      <c r="P41" s="78" t="str">
        <f t="shared" si="7"/>
        <v/>
      </c>
      <c r="Q41" s="78">
        <f t="shared" si="8"/>
        <v>38</v>
      </c>
      <c r="R41" s="78">
        <f t="shared" si="9"/>
        <v>0</v>
      </c>
      <c r="S41" s="138">
        <f>IF(COUNTIF($F$4:$F41,J41)&lt;4,$F41," ")</f>
        <v>0</v>
      </c>
      <c r="T41" s="138">
        <f t="shared" si="10"/>
        <v>38</v>
      </c>
      <c r="U41" s="138">
        <f t="shared" si="11"/>
        <v>0</v>
      </c>
      <c r="V41" s="78" t="str">
        <f t="shared" si="12"/>
        <v/>
      </c>
      <c r="W41" s="78" t="str">
        <f t="shared" si="13"/>
        <v/>
      </c>
      <c r="X41" s="138">
        <f t="shared" si="14"/>
        <v>38</v>
      </c>
      <c r="Y41" s="138">
        <f t="shared" si="15"/>
        <v>0</v>
      </c>
      <c r="Z41" s="47" t="str">
        <f t="shared" si="26"/>
        <v xml:space="preserve"> </v>
      </c>
      <c r="AA41" s="83">
        <f t="shared" si="27"/>
        <v>38</v>
      </c>
    </row>
    <row r="42" spans="1:37" ht="18">
      <c r="A42" s="68">
        <f t="shared" si="0"/>
        <v>39</v>
      </c>
      <c r="B42" s="57">
        <v>39</v>
      </c>
      <c r="C42" s="11"/>
      <c r="D42" s="32"/>
      <c r="E42" s="33"/>
      <c r="F42" s="37"/>
      <c r="G42" s="7"/>
      <c r="H42" s="37"/>
      <c r="I42" s="228"/>
      <c r="J42" s="138">
        <f>IF(COUNTIF($F$4:$F42,$F42)&lt;2,$F42," ")</f>
        <v>0</v>
      </c>
      <c r="K42" s="138">
        <f t="shared" si="3"/>
        <v>39</v>
      </c>
      <c r="L42" s="138">
        <f t="shared" si="4"/>
        <v>0</v>
      </c>
      <c r="M42" s="138">
        <f>IF(COUNTIF($F$4:$F42,$F42)&lt;3,$F42," ")</f>
        <v>0</v>
      </c>
      <c r="N42" s="138">
        <f t="shared" si="5"/>
        <v>39</v>
      </c>
      <c r="O42" s="138">
        <f t="shared" si="6"/>
        <v>0</v>
      </c>
      <c r="P42" s="78" t="str">
        <f t="shared" si="7"/>
        <v/>
      </c>
      <c r="Q42" s="78">
        <f t="shared" si="8"/>
        <v>39</v>
      </c>
      <c r="R42" s="78">
        <f t="shared" si="9"/>
        <v>0</v>
      </c>
      <c r="S42" s="138">
        <f>IF(COUNTIF($F$4:$F42,J42)&lt;4,$F42," ")</f>
        <v>0</v>
      </c>
      <c r="T42" s="138">
        <f t="shared" si="10"/>
        <v>39</v>
      </c>
      <c r="U42" s="138">
        <f t="shared" si="11"/>
        <v>0</v>
      </c>
      <c r="V42" s="78" t="str">
        <f t="shared" si="12"/>
        <v/>
      </c>
      <c r="W42" s="78" t="str">
        <f t="shared" si="13"/>
        <v/>
      </c>
      <c r="X42" s="138">
        <f t="shared" si="14"/>
        <v>39</v>
      </c>
      <c r="Y42" s="138">
        <f t="shared" si="15"/>
        <v>0</v>
      </c>
      <c r="Z42" s="47" t="str">
        <f t="shared" si="26"/>
        <v xml:space="preserve"> </v>
      </c>
      <c r="AA42" s="83">
        <f t="shared" si="27"/>
        <v>39</v>
      </c>
      <c r="AD42" s="52" t="s">
        <v>14</v>
      </c>
      <c r="AE42" s="52"/>
    </row>
    <row r="43" spans="1:37">
      <c r="A43" s="68">
        <f t="shared" si="0"/>
        <v>40</v>
      </c>
      <c r="B43" s="57">
        <v>40</v>
      </c>
      <c r="C43" s="11"/>
      <c r="D43" s="32"/>
      <c r="E43" s="33"/>
      <c r="F43" s="37"/>
      <c r="G43" s="7"/>
      <c r="H43" s="37"/>
      <c r="I43" s="64"/>
      <c r="J43" s="138">
        <f>IF(COUNTIF($F$4:$F43,$F43)&lt;2,$F43," ")</f>
        <v>0</v>
      </c>
      <c r="K43" s="138">
        <f t="shared" si="3"/>
        <v>40</v>
      </c>
      <c r="L43" s="138">
        <f t="shared" si="4"/>
        <v>0</v>
      </c>
      <c r="M43" s="138">
        <f>IF(COUNTIF($F$4:$F43,$F43)&lt;3,$F43," ")</f>
        <v>0</v>
      </c>
      <c r="N43" s="138">
        <f t="shared" si="5"/>
        <v>40</v>
      </c>
      <c r="O43" s="138">
        <f t="shared" si="6"/>
        <v>0</v>
      </c>
      <c r="P43" s="78" t="str">
        <f t="shared" si="7"/>
        <v/>
      </c>
      <c r="Q43" s="78">
        <f t="shared" si="8"/>
        <v>40</v>
      </c>
      <c r="R43" s="78">
        <f t="shared" si="9"/>
        <v>0</v>
      </c>
      <c r="S43" s="138">
        <f>IF(COUNTIF($F$4:$F43,J43)&lt;4,$F43," ")</f>
        <v>0</v>
      </c>
      <c r="T43" s="138">
        <f t="shared" si="10"/>
        <v>40</v>
      </c>
      <c r="U43" s="138">
        <f t="shared" si="11"/>
        <v>0</v>
      </c>
      <c r="V43" s="78" t="str">
        <f t="shared" si="12"/>
        <v/>
      </c>
      <c r="W43" s="78" t="str">
        <f t="shared" si="13"/>
        <v/>
      </c>
      <c r="X43" s="138">
        <f t="shared" si="14"/>
        <v>40</v>
      </c>
      <c r="Y43" s="138">
        <f t="shared" si="15"/>
        <v>0</v>
      </c>
      <c r="Z43" s="47" t="str">
        <f t="shared" si="26"/>
        <v xml:space="preserve"> </v>
      </c>
      <c r="AA43" s="83">
        <f t="shared" si="27"/>
        <v>40</v>
      </c>
    </row>
    <row r="44" spans="1:37">
      <c r="A44" s="68">
        <f t="shared" si="0"/>
        <v>41</v>
      </c>
      <c r="B44" s="57">
        <v>41</v>
      </c>
      <c r="C44" s="11"/>
      <c r="D44" s="32"/>
      <c r="E44" s="33"/>
      <c r="F44" s="37"/>
      <c r="G44" s="7"/>
      <c r="H44" s="37"/>
      <c r="I44" s="228"/>
      <c r="J44" s="138">
        <f>IF(COUNTIF($F$4:$F44,$F44)&lt;2,$F44," ")</f>
        <v>0</v>
      </c>
      <c r="K44" s="138">
        <f t="shared" si="3"/>
        <v>41</v>
      </c>
      <c r="L44" s="138">
        <f t="shared" si="4"/>
        <v>0</v>
      </c>
      <c r="M44" s="138">
        <f>IF(COUNTIF($F$4:$F44,$F44)&lt;3,$F44," ")</f>
        <v>0</v>
      </c>
      <c r="N44" s="138">
        <f t="shared" si="5"/>
        <v>41</v>
      </c>
      <c r="O44" s="138">
        <f t="shared" si="6"/>
        <v>0</v>
      </c>
      <c r="P44" s="78" t="str">
        <f t="shared" si="7"/>
        <v/>
      </c>
      <c r="Q44" s="78">
        <f t="shared" si="8"/>
        <v>41</v>
      </c>
      <c r="R44" s="78">
        <f t="shared" si="9"/>
        <v>0</v>
      </c>
      <c r="S44" s="138">
        <f>IF(COUNTIF($F$4:$F44,J44)&lt;4,$F44," ")</f>
        <v>0</v>
      </c>
      <c r="T44" s="138">
        <f t="shared" si="10"/>
        <v>41</v>
      </c>
      <c r="U44" s="138">
        <f t="shared" si="11"/>
        <v>0</v>
      </c>
      <c r="V44" s="78" t="str">
        <f t="shared" si="12"/>
        <v/>
      </c>
      <c r="W44" s="78" t="str">
        <f t="shared" si="13"/>
        <v/>
      </c>
      <c r="X44" s="138">
        <f t="shared" si="14"/>
        <v>41</v>
      </c>
      <c r="Y44" s="138">
        <f t="shared" si="15"/>
        <v>0</v>
      </c>
      <c r="Z44" s="47" t="str">
        <f t="shared" si="26"/>
        <v xml:space="preserve"> </v>
      </c>
      <c r="AA44" s="83">
        <f t="shared" si="27"/>
        <v>41</v>
      </c>
    </row>
    <row r="45" spans="1:37">
      <c r="A45" s="68">
        <f t="shared" si="0"/>
        <v>42</v>
      </c>
      <c r="B45" s="57">
        <v>42</v>
      </c>
      <c r="C45" s="11"/>
      <c r="D45" s="32"/>
      <c r="E45" s="33"/>
      <c r="F45" s="37"/>
      <c r="G45" s="7"/>
      <c r="H45" s="37"/>
      <c r="I45" s="228"/>
      <c r="J45" s="138">
        <f>IF(COUNTIF($F$4:$F45,$F45)&lt;2,$F45," ")</f>
        <v>0</v>
      </c>
      <c r="K45" s="138">
        <f t="shared" si="3"/>
        <v>42</v>
      </c>
      <c r="L45" s="138">
        <f t="shared" si="4"/>
        <v>0</v>
      </c>
      <c r="M45" s="138">
        <f>IF(COUNTIF($F$4:$F45,$F45)&lt;3,$F45," ")</f>
        <v>0</v>
      </c>
      <c r="N45" s="138">
        <f t="shared" si="5"/>
        <v>42</v>
      </c>
      <c r="O45" s="138">
        <f t="shared" si="6"/>
        <v>0</v>
      </c>
      <c r="P45" s="78" t="str">
        <f t="shared" si="7"/>
        <v/>
      </c>
      <c r="Q45" s="78">
        <f t="shared" si="8"/>
        <v>42</v>
      </c>
      <c r="R45" s="78">
        <f t="shared" si="9"/>
        <v>0</v>
      </c>
      <c r="S45" s="138">
        <f>IF(COUNTIF($F$4:$F45,J45)&lt;4,$F45," ")</f>
        <v>0</v>
      </c>
      <c r="T45" s="138">
        <f t="shared" si="10"/>
        <v>42</v>
      </c>
      <c r="U45" s="138">
        <f t="shared" si="11"/>
        <v>0</v>
      </c>
      <c r="V45" s="78" t="str">
        <f t="shared" si="12"/>
        <v/>
      </c>
      <c r="W45" s="78" t="str">
        <f t="shared" si="13"/>
        <v/>
      </c>
      <c r="X45" s="138">
        <f t="shared" si="14"/>
        <v>42</v>
      </c>
      <c r="Y45" s="138">
        <f t="shared" si="15"/>
        <v>0</v>
      </c>
      <c r="Z45" s="47" t="str">
        <f t="shared" si="26"/>
        <v xml:space="preserve"> </v>
      </c>
      <c r="AA45" s="83">
        <f t="shared" si="27"/>
        <v>42</v>
      </c>
      <c r="AB45" s="1">
        <v>1</v>
      </c>
      <c r="AC45" s="59">
        <v>0</v>
      </c>
      <c r="AD45" s="139">
        <v>1000</v>
      </c>
      <c r="AE45" s="140">
        <v>1000</v>
      </c>
      <c r="AF45" s="139">
        <v>1000</v>
      </c>
      <c r="AG45" s="140">
        <v>1000</v>
      </c>
      <c r="AH45" s="139">
        <v>1000</v>
      </c>
      <c r="AI45" s="140">
        <v>1000</v>
      </c>
      <c r="AJ45" s="60" t="str">
        <f t="shared" ref="AJ45:AJ79" si="28">IF(AC45=" "," ",IF($AC45&gt;0,SUM(AD45+AF45+AH45)," "))</f>
        <v xml:space="preserve"> </v>
      </c>
      <c r="AK45" s="141" t="str">
        <f t="shared" ref="AK45:AK79" si="29">IF(AC45=" "," ",IF($AC45&gt;0,SUM(AE45+AG45+AI45)," "))</f>
        <v xml:space="preserve"> </v>
      </c>
    </row>
    <row r="46" spans="1:37">
      <c r="A46" s="68">
        <f t="shared" si="0"/>
        <v>43</v>
      </c>
      <c r="B46" s="57">
        <v>43</v>
      </c>
      <c r="C46" s="11"/>
      <c r="D46" s="32"/>
      <c r="E46" s="33"/>
      <c r="F46" s="37"/>
      <c r="G46" s="7"/>
      <c r="H46" s="37"/>
      <c r="I46" s="64"/>
      <c r="J46" s="138">
        <f>IF(COUNTIF($F$4:$F46,$F46)&lt;2,$F46," ")</f>
        <v>0</v>
      </c>
      <c r="K46" s="138">
        <f t="shared" si="3"/>
        <v>43</v>
      </c>
      <c r="L46" s="138">
        <f t="shared" si="4"/>
        <v>0</v>
      </c>
      <c r="M46" s="138">
        <f>IF(COUNTIF($F$4:$F46,$F46)&lt;3,$F46," ")</f>
        <v>0</v>
      </c>
      <c r="N46" s="138">
        <f t="shared" si="5"/>
        <v>43</v>
      </c>
      <c r="O46" s="138">
        <f t="shared" si="6"/>
        <v>0</v>
      </c>
      <c r="P46" s="78" t="str">
        <f t="shared" si="7"/>
        <v/>
      </c>
      <c r="Q46" s="78">
        <f t="shared" si="8"/>
        <v>43</v>
      </c>
      <c r="R46" s="78">
        <f t="shared" si="9"/>
        <v>0</v>
      </c>
      <c r="S46" s="138">
        <f>IF(COUNTIF($F$4:$F46,J46)&lt;4,$F46," ")</f>
        <v>0</v>
      </c>
      <c r="T46" s="138">
        <f t="shared" si="10"/>
        <v>43</v>
      </c>
      <c r="U46" s="138">
        <f t="shared" si="11"/>
        <v>0</v>
      </c>
      <c r="V46" s="78" t="str">
        <f t="shared" si="12"/>
        <v/>
      </c>
      <c r="W46" s="78" t="str">
        <f t="shared" si="13"/>
        <v/>
      </c>
      <c r="X46" s="138">
        <f t="shared" si="14"/>
        <v>43</v>
      </c>
      <c r="Y46" s="138">
        <f t="shared" si="15"/>
        <v>0</v>
      </c>
      <c r="Z46" s="47" t="str">
        <f t="shared" si="26"/>
        <v xml:space="preserve"> </v>
      </c>
      <c r="AA46" s="83">
        <f t="shared" si="27"/>
        <v>43</v>
      </c>
      <c r="AB46" s="1">
        <v>2</v>
      </c>
      <c r="AC46" s="59">
        <v>0</v>
      </c>
      <c r="AD46" s="139">
        <v>1000</v>
      </c>
      <c r="AE46" s="140">
        <v>1000</v>
      </c>
      <c r="AF46" s="139">
        <v>1000</v>
      </c>
      <c r="AG46" s="140">
        <v>1000</v>
      </c>
      <c r="AH46" s="139">
        <v>1000</v>
      </c>
      <c r="AI46" s="140">
        <v>1000</v>
      </c>
      <c r="AJ46" s="60" t="str">
        <f t="shared" si="28"/>
        <v xml:space="preserve"> </v>
      </c>
      <c r="AK46" s="141" t="str">
        <f t="shared" si="29"/>
        <v xml:space="preserve"> </v>
      </c>
    </row>
    <row r="47" spans="1:37">
      <c r="A47" s="68">
        <f t="shared" si="0"/>
        <v>44</v>
      </c>
      <c r="B47" s="57">
        <v>44</v>
      </c>
      <c r="C47" s="11"/>
      <c r="D47" s="32"/>
      <c r="E47" s="33"/>
      <c r="F47" s="37"/>
      <c r="G47" s="7"/>
      <c r="H47" s="37"/>
      <c r="I47" s="64"/>
      <c r="J47" s="138">
        <f>IF(COUNTIF($F$4:$F47,$F47)&lt;2,$F47," ")</f>
        <v>0</v>
      </c>
      <c r="K47" s="138">
        <f t="shared" si="3"/>
        <v>44</v>
      </c>
      <c r="L47" s="138">
        <f t="shared" si="4"/>
        <v>0</v>
      </c>
      <c r="M47" s="138">
        <f>IF(COUNTIF($F$4:$F47,$F47)&lt;3,$F47," ")</f>
        <v>0</v>
      </c>
      <c r="N47" s="138">
        <f t="shared" si="5"/>
        <v>44</v>
      </c>
      <c r="O47" s="138">
        <f t="shared" si="6"/>
        <v>0</v>
      </c>
      <c r="P47" s="78" t="str">
        <f t="shared" si="7"/>
        <v/>
      </c>
      <c r="Q47" s="78">
        <f t="shared" si="8"/>
        <v>44</v>
      </c>
      <c r="R47" s="78">
        <f t="shared" si="9"/>
        <v>0</v>
      </c>
      <c r="S47" s="138">
        <f>IF(COUNTIF($F$4:$F47,J47)&lt;4,$F47," ")</f>
        <v>0</v>
      </c>
      <c r="T47" s="138">
        <f t="shared" si="10"/>
        <v>44</v>
      </c>
      <c r="U47" s="138">
        <f t="shared" si="11"/>
        <v>0</v>
      </c>
      <c r="V47" s="78" t="str">
        <f t="shared" si="12"/>
        <v/>
      </c>
      <c r="W47" s="78" t="str">
        <f t="shared" si="13"/>
        <v/>
      </c>
      <c r="X47" s="138">
        <f t="shared" si="14"/>
        <v>44</v>
      </c>
      <c r="Y47" s="138">
        <f t="shared" si="15"/>
        <v>0</v>
      </c>
      <c r="Z47" s="47" t="str">
        <f t="shared" si="26"/>
        <v xml:space="preserve"> </v>
      </c>
      <c r="AA47" s="83">
        <f t="shared" si="27"/>
        <v>44</v>
      </c>
      <c r="AB47" s="1">
        <v>3</v>
      </c>
      <c r="AC47" s="59">
        <v>0</v>
      </c>
      <c r="AD47" s="139">
        <v>1000</v>
      </c>
      <c r="AE47" s="140">
        <v>1000</v>
      </c>
      <c r="AF47" s="139">
        <v>1000</v>
      </c>
      <c r="AG47" s="140">
        <v>1000</v>
      </c>
      <c r="AH47" s="139">
        <v>1000</v>
      </c>
      <c r="AI47" s="140">
        <v>1000</v>
      </c>
      <c r="AJ47" s="60" t="str">
        <f t="shared" si="28"/>
        <v xml:space="preserve"> </v>
      </c>
      <c r="AK47" s="141" t="str">
        <f t="shared" si="29"/>
        <v xml:space="preserve"> </v>
      </c>
    </row>
    <row r="48" spans="1:37">
      <c r="A48" s="68">
        <f t="shared" si="0"/>
        <v>45</v>
      </c>
      <c r="B48" s="57">
        <v>45</v>
      </c>
      <c r="C48" s="11"/>
      <c r="D48" s="32"/>
      <c r="E48" s="33"/>
      <c r="F48" s="37"/>
      <c r="G48" s="7"/>
      <c r="H48" s="37"/>
      <c r="I48" s="228"/>
      <c r="J48" s="138">
        <f>IF(COUNTIF($F$4:$F48,$F48)&lt;2,$F48," ")</f>
        <v>0</v>
      </c>
      <c r="K48" s="138">
        <f t="shared" si="3"/>
        <v>45</v>
      </c>
      <c r="L48" s="138">
        <f t="shared" si="4"/>
        <v>0</v>
      </c>
      <c r="M48" s="138">
        <f>IF(COUNTIF($F$4:$F48,$F48)&lt;3,$F48," ")</f>
        <v>0</v>
      </c>
      <c r="N48" s="138">
        <f t="shared" si="5"/>
        <v>45</v>
      </c>
      <c r="O48" s="138">
        <f t="shared" si="6"/>
        <v>0</v>
      </c>
      <c r="P48" s="78" t="str">
        <f t="shared" si="7"/>
        <v/>
      </c>
      <c r="Q48" s="78">
        <f t="shared" si="8"/>
        <v>45</v>
      </c>
      <c r="R48" s="78">
        <f t="shared" si="9"/>
        <v>0</v>
      </c>
      <c r="S48" s="138">
        <f>IF(COUNTIF($F$4:$F48,J48)&lt;4,$F48," ")</f>
        <v>0</v>
      </c>
      <c r="T48" s="138">
        <f t="shared" si="10"/>
        <v>45</v>
      </c>
      <c r="U48" s="138">
        <f t="shared" si="11"/>
        <v>0</v>
      </c>
      <c r="V48" s="78" t="str">
        <f t="shared" si="12"/>
        <v/>
      </c>
      <c r="W48" s="78" t="str">
        <f t="shared" si="13"/>
        <v/>
      </c>
      <c r="X48" s="138">
        <f t="shared" si="14"/>
        <v>45</v>
      </c>
      <c r="Y48" s="138">
        <f t="shared" si="15"/>
        <v>0</v>
      </c>
      <c r="Z48" s="47" t="str">
        <f t="shared" si="26"/>
        <v xml:space="preserve"> </v>
      </c>
      <c r="AA48" s="83">
        <f t="shared" si="27"/>
        <v>45</v>
      </c>
      <c r="AB48" s="1">
        <v>4</v>
      </c>
      <c r="AC48" s="59">
        <v>0</v>
      </c>
      <c r="AD48" s="139">
        <v>1000</v>
      </c>
      <c r="AE48" s="140">
        <v>1000</v>
      </c>
      <c r="AF48" s="139">
        <v>1000</v>
      </c>
      <c r="AG48" s="140">
        <v>1000</v>
      </c>
      <c r="AH48" s="139">
        <v>1000</v>
      </c>
      <c r="AI48" s="140">
        <v>1000</v>
      </c>
      <c r="AJ48" s="60" t="str">
        <f t="shared" si="28"/>
        <v xml:space="preserve"> </v>
      </c>
      <c r="AK48" s="141" t="str">
        <f t="shared" si="29"/>
        <v xml:space="preserve"> </v>
      </c>
    </row>
    <row r="49" spans="1:37">
      <c r="A49" s="68">
        <f t="shared" si="0"/>
        <v>46</v>
      </c>
      <c r="B49" s="57">
        <v>46</v>
      </c>
      <c r="C49" s="11"/>
      <c r="D49" s="32"/>
      <c r="E49" s="33"/>
      <c r="F49" s="37"/>
      <c r="G49" s="7"/>
      <c r="H49" s="37"/>
      <c r="I49" s="64"/>
      <c r="J49" s="138">
        <f>IF(COUNTIF($F$4:$F49,$F49)&lt;2,$F49," ")</f>
        <v>0</v>
      </c>
      <c r="K49" s="138">
        <f t="shared" si="3"/>
        <v>46</v>
      </c>
      <c r="L49" s="138">
        <f t="shared" si="4"/>
        <v>0</v>
      </c>
      <c r="M49" s="138">
        <f>IF(COUNTIF($F$4:$F49,$F49)&lt;3,$F49," ")</f>
        <v>0</v>
      </c>
      <c r="N49" s="138">
        <f t="shared" si="5"/>
        <v>46</v>
      </c>
      <c r="O49" s="138">
        <f t="shared" si="6"/>
        <v>0</v>
      </c>
      <c r="P49" s="78" t="str">
        <f t="shared" si="7"/>
        <v/>
      </c>
      <c r="Q49" s="78">
        <f t="shared" si="8"/>
        <v>46</v>
      </c>
      <c r="R49" s="78">
        <f t="shared" si="9"/>
        <v>0</v>
      </c>
      <c r="S49" s="138">
        <f>IF(COUNTIF($F$4:$F49,J49)&lt;4,$F49," ")</f>
        <v>0</v>
      </c>
      <c r="T49" s="138">
        <f t="shared" si="10"/>
        <v>46</v>
      </c>
      <c r="U49" s="138">
        <f t="shared" si="11"/>
        <v>0</v>
      </c>
      <c r="V49" s="78" t="str">
        <f t="shared" si="12"/>
        <v/>
      </c>
      <c r="W49" s="78" t="str">
        <f t="shared" si="13"/>
        <v/>
      </c>
      <c r="X49" s="138">
        <f t="shared" si="14"/>
        <v>46</v>
      </c>
      <c r="Y49" s="138">
        <f t="shared" si="15"/>
        <v>0</v>
      </c>
      <c r="Z49" s="47" t="str">
        <f t="shared" si="26"/>
        <v xml:space="preserve"> </v>
      </c>
      <c r="AA49" s="83">
        <f t="shared" si="27"/>
        <v>46</v>
      </c>
      <c r="AB49" s="1">
        <v>5</v>
      </c>
      <c r="AC49" s="59">
        <v>0</v>
      </c>
      <c r="AD49" s="139">
        <v>1000</v>
      </c>
      <c r="AE49" s="140">
        <v>1000</v>
      </c>
      <c r="AF49" s="139">
        <v>1000</v>
      </c>
      <c r="AG49" s="140">
        <v>1000</v>
      </c>
      <c r="AH49" s="139">
        <v>1000</v>
      </c>
      <c r="AI49" s="140">
        <v>1000</v>
      </c>
      <c r="AJ49" s="60" t="str">
        <f t="shared" si="28"/>
        <v xml:space="preserve"> </v>
      </c>
      <c r="AK49" s="141" t="str">
        <f t="shared" si="29"/>
        <v xml:space="preserve"> </v>
      </c>
    </row>
    <row r="50" spans="1:37">
      <c r="A50" s="68">
        <f t="shared" si="0"/>
        <v>47</v>
      </c>
      <c r="B50" s="57">
        <v>47</v>
      </c>
      <c r="C50" s="11"/>
      <c r="D50" s="32"/>
      <c r="E50" s="33"/>
      <c r="F50" s="37"/>
      <c r="G50" s="7"/>
      <c r="H50" s="37"/>
      <c r="I50" s="228"/>
      <c r="J50" s="138">
        <f>IF(COUNTIF($F$4:$F50,$F50)&lt;2,$F50," ")</f>
        <v>0</v>
      </c>
      <c r="K50" s="138">
        <f t="shared" si="3"/>
        <v>47</v>
      </c>
      <c r="L50" s="138">
        <f t="shared" si="4"/>
        <v>0</v>
      </c>
      <c r="M50" s="138">
        <f>IF(COUNTIF($F$4:$F50,$F50)&lt;3,$F50," ")</f>
        <v>0</v>
      </c>
      <c r="N50" s="138">
        <f t="shared" si="5"/>
        <v>47</v>
      </c>
      <c r="O50" s="138">
        <f t="shared" si="6"/>
        <v>0</v>
      </c>
      <c r="P50" s="78" t="str">
        <f t="shared" si="7"/>
        <v/>
      </c>
      <c r="Q50" s="78">
        <f t="shared" si="8"/>
        <v>47</v>
      </c>
      <c r="R50" s="78">
        <f t="shared" si="9"/>
        <v>0</v>
      </c>
      <c r="S50" s="138">
        <f>IF(COUNTIF($F$4:$F50,J50)&lt;4,$F50," ")</f>
        <v>0</v>
      </c>
      <c r="T50" s="138">
        <f t="shared" si="10"/>
        <v>47</v>
      </c>
      <c r="U50" s="138">
        <f t="shared" si="11"/>
        <v>0</v>
      </c>
      <c r="V50" s="78" t="str">
        <f t="shared" si="12"/>
        <v/>
      </c>
      <c r="W50" s="78" t="str">
        <f t="shared" si="13"/>
        <v/>
      </c>
      <c r="X50" s="138">
        <f t="shared" si="14"/>
        <v>47</v>
      </c>
      <c r="Y50" s="138">
        <f t="shared" si="15"/>
        <v>0</v>
      </c>
      <c r="Z50" s="47" t="str">
        <f t="shared" si="26"/>
        <v xml:space="preserve"> </v>
      </c>
      <c r="AA50" s="83">
        <f t="shared" si="27"/>
        <v>47</v>
      </c>
      <c r="AB50" s="1">
        <v>6</v>
      </c>
      <c r="AC50" s="59">
        <v>0</v>
      </c>
      <c r="AD50" s="139">
        <v>1000</v>
      </c>
      <c r="AE50" s="140">
        <v>1000</v>
      </c>
      <c r="AF50" s="139">
        <v>1000</v>
      </c>
      <c r="AG50" s="140">
        <v>1000</v>
      </c>
      <c r="AH50" s="139">
        <v>1000</v>
      </c>
      <c r="AI50" s="140">
        <v>1000</v>
      </c>
      <c r="AJ50" s="60" t="str">
        <f t="shared" si="28"/>
        <v xml:space="preserve"> </v>
      </c>
      <c r="AK50" s="141" t="str">
        <f t="shared" si="29"/>
        <v xml:space="preserve"> </v>
      </c>
    </row>
    <row r="51" spans="1:37">
      <c r="A51" s="68">
        <f t="shared" si="0"/>
        <v>48</v>
      </c>
      <c r="B51" s="57">
        <v>48</v>
      </c>
      <c r="C51" s="11"/>
      <c r="D51" s="32"/>
      <c r="E51" s="33"/>
      <c r="F51" s="37"/>
      <c r="G51" s="7"/>
      <c r="H51" s="37"/>
      <c r="I51" s="64"/>
      <c r="J51" s="138">
        <f>IF(COUNTIF($F$4:$F51,$F51)&lt;2,$F51," ")</f>
        <v>0</v>
      </c>
      <c r="K51" s="138">
        <f t="shared" si="3"/>
        <v>48</v>
      </c>
      <c r="L51" s="138">
        <f t="shared" si="4"/>
        <v>0</v>
      </c>
      <c r="M51" s="138">
        <f>IF(COUNTIF($F$4:$F51,$F51)&lt;3,$F51," ")</f>
        <v>0</v>
      </c>
      <c r="N51" s="138">
        <f t="shared" si="5"/>
        <v>48</v>
      </c>
      <c r="O51" s="138">
        <f t="shared" si="6"/>
        <v>0</v>
      </c>
      <c r="P51" s="78" t="str">
        <f t="shared" si="7"/>
        <v/>
      </c>
      <c r="Q51" s="78">
        <f t="shared" si="8"/>
        <v>48</v>
      </c>
      <c r="R51" s="78">
        <f t="shared" si="9"/>
        <v>0</v>
      </c>
      <c r="S51" s="138">
        <f>IF(COUNTIF($F$4:$F51,J51)&lt;4,$F51," ")</f>
        <v>0</v>
      </c>
      <c r="T51" s="138">
        <f t="shared" si="10"/>
        <v>48</v>
      </c>
      <c r="U51" s="138">
        <f t="shared" si="11"/>
        <v>0</v>
      </c>
      <c r="V51" s="78" t="str">
        <f t="shared" si="12"/>
        <v/>
      </c>
      <c r="W51" s="78" t="str">
        <f t="shared" si="13"/>
        <v/>
      </c>
      <c r="X51" s="138">
        <f t="shared" si="14"/>
        <v>48</v>
      </c>
      <c r="Y51" s="138">
        <f t="shared" si="15"/>
        <v>0</v>
      </c>
      <c r="Z51" s="47" t="str">
        <f t="shared" si="26"/>
        <v xml:space="preserve"> </v>
      </c>
      <c r="AA51" s="83">
        <f t="shared" si="27"/>
        <v>48</v>
      </c>
      <c r="AB51" s="1">
        <v>7</v>
      </c>
      <c r="AC51" s="59">
        <v>0</v>
      </c>
      <c r="AD51" s="139">
        <v>1000</v>
      </c>
      <c r="AE51" s="140">
        <v>1000</v>
      </c>
      <c r="AF51" s="139">
        <v>1000</v>
      </c>
      <c r="AG51" s="140">
        <v>1000</v>
      </c>
      <c r="AH51" s="139">
        <v>1000</v>
      </c>
      <c r="AI51" s="140">
        <v>1000</v>
      </c>
      <c r="AJ51" s="60" t="str">
        <f t="shared" si="28"/>
        <v xml:space="preserve"> </v>
      </c>
      <c r="AK51" s="141" t="str">
        <f t="shared" si="29"/>
        <v xml:space="preserve"> </v>
      </c>
    </row>
    <row r="52" spans="1:37">
      <c r="A52" s="68">
        <f t="shared" si="0"/>
        <v>49</v>
      </c>
      <c r="B52" s="57">
        <v>49</v>
      </c>
      <c r="C52" s="11"/>
      <c r="D52" s="32"/>
      <c r="E52" s="33"/>
      <c r="F52" s="37"/>
      <c r="G52" s="7"/>
      <c r="H52" s="37"/>
      <c r="I52" s="228"/>
      <c r="J52" s="138">
        <f>IF(COUNTIF($F$4:$F52,$F52)&lt;2,$F52," ")</f>
        <v>0</v>
      </c>
      <c r="K52" s="138">
        <f t="shared" si="3"/>
        <v>49</v>
      </c>
      <c r="L52" s="138">
        <f t="shared" si="4"/>
        <v>0</v>
      </c>
      <c r="M52" s="138">
        <f>IF(COUNTIF($F$4:$F52,$F52)&lt;3,$F52," ")</f>
        <v>0</v>
      </c>
      <c r="N52" s="138">
        <f t="shared" si="5"/>
        <v>49</v>
      </c>
      <c r="O52" s="138">
        <f t="shared" si="6"/>
        <v>0</v>
      </c>
      <c r="P52" s="78" t="str">
        <f t="shared" si="7"/>
        <v/>
      </c>
      <c r="Q52" s="78">
        <f t="shared" si="8"/>
        <v>49</v>
      </c>
      <c r="R52" s="78">
        <f t="shared" si="9"/>
        <v>0</v>
      </c>
      <c r="S52" s="138">
        <f>IF(COUNTIF($F$4:$F52,J52)&lt;4,$F52," ")</f>
        <v>0</v>
      </c>
      <c r="T52" s="138">
        <f t="shared" si="10"/>
        <v>49</v>
      </c>
      <c r="U52" s="138">
        <f t="shared" si="11"/>
        <v>0</v>
      </c>
      <c r="V52" s="78" t="str">
        <f t="shared" si="12"/>
        <v/>
      </c>
      <c r="W52" s="78" t="str">
        <f t="shared" si="13"/>
        <v/>
      </c>
      <c r="X52" s="138">
        <f t="shared" si="14"/>
        <v>49</v>
      </c>
      <c r="Y52" s="138">
        <f t="shared" si="15"/>
        <v>0</v>
      </c>
      <c r="Z52" s="47" t="str">
        <f t="shared" si="26"/>
        <v xml:space="preserve"> </v>
      </c>
      <c r="AA52" s="83">
        <f t="shared" si="27"/>
        <v>49</v>
      </c>
      <c r="AB52" s="1">
        <v>8</v>
      </c>
      <c r="AC52" s="59">
        <v>0</v>
      </c>
      <c r="AD52" s="139">
        <v>1000</v>
      </c>
      <c r="AE52" s="140">
        <v>1000</v>
      </c>
      <c r="AF52" s="139">
        <v>1000</v>
      </c>
      <c r="AG52" s="140">
        <v>1000</v>
      </c>
      <c r="AH52" s="139">
        <v>1000</v>
      </c>
      <c r="AI52" s="140">
        <v>1000</v>
      </c>
      <c r="AJ52" s="60" t="str">
        <f t="shared" si="28"/>
        <v xml:space="preserve"> </v>
      </c>
      <c r="AK52" s="141" t="str">
        <f t="shared" si="29"/>
        <v xml:space="preserve"> </v>
      </c>
    </row>
    <row r="53" spans="1:37">
      <c r="A53" s="68">
        <f t="shared" si="0"/>
        <v>50</v>
      </c>
      <c r="B53" s="57">
        <v>50</v>
      </c>
      <c r="C53" s="11"/>
      <c r="D53" s="32"/>
      <c r="E53" s="33"/>
      <c r="F53" s="37"/>
      <c r="G53" s="7"/>
      <c r="H53" s="37"/>
      <c r="I53" s="228"/>
      <c r="J53" s="138">
        <f>IF(COUNTIF($F$4:$F53,$F53)&lt;2,$F53," ")</f>
        <v>0</v>
      </c>
      <c r="K53" s="138">
        <f t="shared" si="3"/>
        <v>50</v>
      </c>
      <c r="L53" s="138">
        <f t="shared" si="4"/>
        <v>0</v>
      </c>
      <c r="M53" s="138">
        <f>IF(COUNTIF($F$4:$F53,$F53)&lt;3,$F53," ")</f>
        <v>0</v>
      </c>
      <c r="N53" s="138">
        <f t="shared" si="5"/>
        <v>50</v>
      </c>
      <c r="O53" s="138">
        <f t="shared" si="6"/>
        <v>0</v>
      </c>
      <c r="P53" s="78" t="str">
        <f t="shared" si="7"/>
        <v/>
      </c>
      <c r="Q53" s="78">
        <f t="shared" si="8"/>
        <v>50</v>
      </c>
      <c r="R53" s="78">
        <f t="shared" si="9"/>
        <v>0</v>
      </c>
      <c r="S53" s="138">
        <f>IF(COUNTIF($F$4:$F53,J53)&lt;4,$F53," ")</f>
        <v>0</v>
      </c>
      <c r="T53" s="138">
        <f t="shared" si="10"/>
        <v>50</v>
      </c>
      <c r="U53" s="138">
        <f t="shared" si="11"/>
        <v>0</v>
      </c>
      <c r="V53" s="78" t="str">
        <f t="shared" si="12"/>
        <v/>
      </c>
      <c r="W53" s="78" t="str">
        <f t="shared" si="13"/>
        <v/>
      </c>
      <c r="X53" s="138">
        <f t="shared" si="14"/>
        <v>50</v>
      </c>
      <c r="Y53" s="138">
        <f t="shared" si="15"/>
        <v>0</v>
      </c>
      <c r="Z53" s="47" t="str">
        <f t="shared" si="26"/>
        <v xml:space="preserve"> </v>
      </c>
      <c r="AA53" s="83">
        <f t="shared" si="27"/>
        <v>50</v>
      </c>
      <c r="AB53" s="1">
        <v>9</v>
      </c>
      <c r="AC53" s="59">
        <v>0</v>
      </c>
      <c r="AD53" s="139">
        <v>1000</v>
      </c>
      <c r="AE53" s="140">
        <v>1000</v>
      </c>
      <c r="AF53" s="139">
        <v>1000</v>
      </c>
      <c r="AG53" s="140">
        <v>1000</v>
      </c>
      <c r="AH53" s="139">
        <v>1000</v>
      </c>
      <c r="AI53" s="140">
        <v>1000</v>
      </c>
      <c r="AJ53" s="60" t="str">
        <f t="shared" si="28"/>
        <v xml:space="preserve"> </v>
      </c>
      <c r="AK53" s="141" t="str">
        <f t="shared" si="29"/>
        <v xml:space="preserve"> </v>
      </c>
    </row>
    <row r="54" spans="1:37">
      <c r="A54" s="68">
        <f t="shared" si="0"/>
        <v>51</v>
      </c>
      <c r="B54" s="57">
        <v>51</v>
      </c>
      <c r="C54" s="11"/>
      <c r="D54" s="32"/>
      <c r="E54" s="33"/>
      <c r="F54" s="37"/>
      <c r="G54" s="7"/>
      <c r="H54" s="37"/>
      <c r="I54" s="64"/>
      <c r="J54" s="138">
        <f>IF(COUNTIF($F$4:$F54,$F54)&lt;2,$F54," ")</f>
        <v>0</v>
      </c>
      <c r="K54" s="138">
        <f t="shared" si="3"/>
        <v>51</v>
      </c>
      <c r="L54" s="138">
        <f t="shared" si="4"/>
        <v>0</v>
      </c>
      <c r="M54" s="138">
        <f>IF(COUNTIF($F$4:$F54,$F54)&lt;3,$F54," ")</f>
        <v>0</v>
      </c>
      <c r="N54" s="138">
        <f t="shared" si="5"/>
        <v>51</v>
      </c>
      <c r="O54" s="138">
        <f t="shared" si="6"/>
        <v>0</v>
      </c>
      <c r="P54" s="78" t="str">
        <f t="shared" si="7"/>
        <v/>
      </c>
      <c r="Q54" s="78">
        <f t="shared" si="8"/>
        <v>51</v>
      </c>
      <c r="R54" s="78">
        <f t="shared" si="9"/>
        <v>0</v>
      </c>
      <c r="S54" s="138">
        <f>IF(COUNTIF($F$4:$F54,J54)&lt;4,$F54," ")</f>
        <v>0</v>
      </c>
      <c r="T54" s="138">
        <f t="shared" si="10"/>
        <v>51</v>
      </c>
      <c r="U54" s="138">
        <f t="shared" si="11"/>
        <v>0</v>
      </c>
      <c r="V54" s="78" t="str">
        <f t="shared" si="12"/>
        <v/>
      </c>
      <c r="W54" s="78" t="str">
        <f t="shared" si="13"/>
        <v/>
      </c>
      <c r="X54" s="138">
        <f t="shared" si="14"/>
        <v>51</v>
      </c>
      <c r="Y54" s="138">
        <f t="shared" si="15"/>
        <v>0</v>
      </c>
      <c r="Z54" s="47" t="str">
        <f t="shared" si="26"/>
        <v xml:space="preserve"> </v>
      </c>
      <c r="AA54" s="83">
        <f t="shared" si="27"/>
        <v>51</v>
      </c>
      <c r="AB54" s="1">
        <v>10</v>
      </c>
      <c r="AC54" s="59">
        <v>0</v>
      </c>
      <c r="AD54" s="139">
        <v>1000</v>
      </c>
      <c r="AE54" s="140">
        <v>1000</v>
      </c>
      <c r="AF54" s="139">
        <v>1000</v>
      </c>
      <c r="AG54" s="140">
        <v>1000</v>
      </c>
      <c r="AH54" s="139">
        <v>1000</v>
      </c>
      <c r="AI54" s="140">
        <v>1000</v>
      </c>
      <c r="AJ54" s="60" t="str">
        <f t="shared" si="28"/>
        <v xml:space="preserve"> </v>
      </c>
      <c r="AK54" s="141" t="str">
        <f t="shared" si="29"/>
        <v xml:space="preserve"> </v>
      </c>
    </row>
    <row r="55" spans="1:37">
      <c r="A55" s="68">
        <f t="shared" si="0"/>
        <v>52</v>
      </c>
      <c r="B55" s="57">
        <v>52</v>
      </c>
      <c r="C55" s="11"/>
      <c r="D55" s="32"/>
      <c r="E55" s="33"/>
      <c r="F55" s="37"/>
      <c r="G55" s="7"/>
      <c r="H55" s="37"/>
      <c r="I55" s="228"/>
      <c r="J55" s="138">
        <f>IF(COUNTIF($F$4:$F55,$F55)&lt;2,$F55," ")</f>
        <v>0</v>
      </c>
      <c r="K55" s="138">
        <f t="shared" si="3"/>
        <v>52</v>
      </c>
      <c r="L55" s="138">
        <f t="shared" si="4"/>
        <v>0</v>
      </c>
      <c r="M55" s="138">
        <f>IF(COUNTIF($F$4:$F55,$F55)&lt;3,$F55," ")</f>
        <v>0</v>
      </c>
      <c r="N55" s="138">
        <f t="shared" si="5"/>
        <v>52</v>
      </c>
      <c r="O55" s="138">
        <f t="shared" si="6"/>
        <v>0</v>
      </c>
      <c r="P55" s="78" t="str">
        <f t="shared" si="7"/>
        <v/>
      </c>
      <c r="Q55" s="78">
        <f t="shared" si="8"/>
        <v>52</v>
      </c>
      <c r="R55" s="78">
        <f t="shared" si="9"/>
        <v>0</v>
      </c>
      <c r="S55" s="138">
        <f>IF(COUNTIF($F$4:$F55,J55)&lt;4,$F55," ")</f>
        <v>0</v>
      </c>
      <c r="T55" s="138">
        <f t="shared" si="10"/>
        <v>52</v>
      </c>
      <c r="U55" s="138">
        <f t="shared" si="11"/>
        <v>0</v>
      </c>
      <c r="V55" s="78" t="str">
        <f t="shared" si="12"/>
        <v/>
      </c>
      <c r="W55" s="78" t="str">
        <f t="shared" si="13"/>
        <v/>
      </c>
      <c r="X55" s="138">
        <f t="shared" si="14"/>
        <v>52</v>
      </c>
      <c r="Y55" s="138">
        <f t="shared" si="15"/>
        <v>0</v>
      </c>
      <c r="Z55" s="47" t="str">
        <f t="shared" si="26"/>
        <v xml:space="preserve"> </v>
      </c>
      <c r="AA55" s="83">
        <f t="shared" si="27"/>
        <v>52</v>
      </c>
      <c r="AB55" s="1">
        <v>11</v>
      </c>
      <c r="AC55" s="59">
        <v>0</v>
      </c>
      <c r="AD55" s="139">
        <v>1000</v>
      </c>
      <c r="AE55" s="140">
        <v>1000</v>
      </c>
      <c r="AF55" s="139">
        <v>1000</v>
      </c>
      <c r="AG55" s="140">
        <v>1000</v>
      </c>
      <c r="AH55" s="139">
        <v>1000</v>
      </c>
      <c r="AI55" s="140">
        <v>1000</v>
      </c>
      <c r="AJ55" s="60" t="str">
        <f t="shared" si="28"/>
        <v xml:space="preserve"> </v>
      </c>
      <c r="AK55" s="141" t="str">
        <f t="shared" si="29"/>
        <v xml:space="preserve"> </v>
      </c>
    </row>
    <row r="56" spans="1:37">
      <c r="A56" s="68">
        <f t="shared" si="0"/>
        <v>53</v>
      </c>
      <c r="B56" s="57">
        <v>53</v>
      </c>
      <c r="C56" s="11"/>
      <c r="D56" s="32"/>
      <c r="E56" s="33"/>
      <c r="F56" s="37"/>
      <c r="G56" s="7"/>
      <c r="H56" s="37"/>
      <c r="I56" s="64"/>
      <c r="J56" s="138">
        <f>IF(COUNTIF($F$4:$F56,$F56)&lt;2,$F56," ")</f>
        <v>0</v>
      </c>
      <c r="K56" s="138">
        <f t="shared" si="3"/>
        <v>53</v>
      </c>
      <c r="L56" s="138">
        <f t="shared" si="4"/>
        <v>0</v>
      </c>
      <c r="M56" s="138">
        <f>IF(COUNTIF($F$4:$F56,$F56)&lt;3,$F56," ")</f>
        <v>0</v>
      </c>
      <c r="N56" s="138">
        <f t="shared" si="5"/>
        <v>53</v>
      </c>
      <c r="O56" s="138">
        <f t="shared" si="6"/>
        <v>0</v>
      </c>
      <c r="P56" s="78" t="str">
        <f t="shared" si="7"/>
        <v/>
      </c>
      <c r="Q56" s="78">
        <f t="shared" si="8"/>
        <v>53</v>
      </c>
      <c r="R56" s="78">
        <f t="shared" si="9"/>
        <v>0</v>
      </c>
      <c r="S56" s="138">
        <f>IF(COUNTIF($F$4:$F56,J56)&lt;4,$F56," ")</f>
        <v>0</v>
      </c>
      <c r="T56" s="138">
        <f t="shared" si="10"/>
        <v>53</v>
      </c>
      <c r="U56" s="138">
        <f t="shared" si="11"/>
        <v>0</v>
      </c>
      <c r="V56" s="78" t="str">
        <f t="shared" si="12"/>
        <v/>
      </c>
      <c r="W56" s="78" t="str">
        <f t="shared" si="13"/>
        <v/>
      </c>
      <c r="X56" s="138">
        <f t="shared" si="14"/>
        <v>53</v>
      </c>
      <c r="Y56" s="138">
        <f t="shared" si="15"/>
        <v>0</v>
      </c>
      <c r="Z56" s="47" t="str">
        <f t="shared" si="26"/>
        <v xml:space="preserve"> </v>
      </c>
      <c r="AA56" s="83">
        <f t="shared" si="27"/>
        <v>53</v>
      </c>
      <c r="AB56" s="1">
        <v>12</v>
      </c>
      <c r="AC56" s="59">
        <v>0</v>
      </c>
      <c r="AD56" s="139">
        <v>1000</v>
      </c>
      <c r="AE56" s="140">
        <v>1000</v>
      </c>
      <c r="AF56" s="139">
        <v>1000</v>
      </c>
      <c r="AG56" s="140">
        <v>1000</v>
      </c>
      <c r="AH56" s="139">
        <v>1000</v>
      </c>
      <c r="AI56" s="140">
        <v>1000</v>
      </c>
      <c r="AJ56" s="60" t="str">
        <f t="shared" si="28"/>
        <v xml:space="preserve"> </v>
      </c>
      <c r="AK56" s="141" t="str">
        <f t="shared" si="29"/>
        <v xml:space="preserve"> </v>
      </c>
    </row>
    <row r="57" spans="1:37">
      <c r="A57" s="68">
        <f t="shared" si="0"/>
        <v>54</v>
      </c>
      <c r="B57" s="57">
        <v>54</v>
      </c>
      <c r="C57" s="11"/>
      <c r="D57" s="32"/>
      <c r="E57" s="33"/>
      <c r="F57" s="37"/>
      <c r="G57" s="7"/>
      <c r="H57" s="37"/>
      <c r="I57" s="64"/>
      <c r="J57" s="138">
        <f>IF(COUNTIF($F$4:$F57,$F57)&lt;2,$F57," ")</f>
        <v>0</v>
      </c>
      <c r="K57" s="138">
        <f t="shared" si="3"/>
        <v>54</v>
      </c>
      <c r="L57" s="138">
        <f t="shared" si="4"/>
        <v>0</v>
      </c>
      <c r="M57" s="138">
        <f>IF(COUNTIF($F$4:$F57,$F57)&lt;3,$F57," ")</f>
        <v>0</v>
      </c>
      <c r="N57" s="138">
        <f t="shared" si="5"/>
        <v>54</v>
      </c>
      <c r="O57" s="138">
        <f t="shared" si="6"/>
        <v>0</v>
      </c>
      <c r="P57" s="78" t="str">
        <f t="shared" si="7"/>
        <v/>
      </c>
      <c r="Q57" s="78">
        <f t="shared" si="8"/>
        <v>54</v>
      </c>
      <c r="R57" s="78">
        <f t="shared" si="9"/>
        <v>0</v>
      </c>
      <c r="S57" s="138">
        <f>IF(COUNTIF($F$4:$F57,J57)&lt;4,$F57," ")</f>
        <v>0</v>
      </c>
      <c r="T57" s="138">
        <f t="shared" si="10"/>
        <v>54</v>
      </c>
      <c r="U57" s="138">
        <f t="shared" si="11"/>
        <v>0</v>
      </c>
      <c r="V57" s="78" t="str">
        <f t="shared" si="12"/>
        <v/>
      </c>
      <c r="W57" s="78" t="str">
        <f t="shared" si="13"/>
        <v/>
      </c>
      <c r="X57" s="138">
        <f t="shared" si="14"/>
        <v>54</v>
      </c>
      <c r="Y57" s="138">
        <f t="shared" si="15"/>
        <v>0</v>
      </c>
      <c r="Z57" s="47" t="str">
        <f t="shared" si="26"/>
        <v xml:space="preserve"> </v>
      </c>
      <c r="AA57" s="83">
        <f t="shared" si="27"/>
        <v>54</v>
      </c>
      <c r="AB57" s="1">
        <v>13</v>
      </c>
      <c r="AC57" s="59">
        <v>0</v>
      </c>
      <c r="AD57" s="139">
        <v>1000</v>
      </c>
      <c r="AE57" s="140">
        <v>1000</v>
      </c>
      <c r="AF57" s="139">
        <v>1000</v>
      </c>
      <c r="AG57" s="140">
        <v>1000</v>
      </c>
      <c r="AH57" s="139">
        <v>1000</v>
      </c>
      <c r="AI57" s="140">
        <v>1000</v>
      </c>
      <c r="AJ57" s="60" t="str">
        <f t="shared" si="28"/>
        <v xml:space="preserve"> </v>
      </c>
      <c r="AK57" s="141" t="str">
        <f t="shared" si="29"/>
        <v xml:space="preserve"> </v>
      </c>
    </row>
    <row r="58" spans="1:37">
      <c r="A58" s="68">
        <f t="shared" si="0"/>
        <v>55</v>
      </c>
      <c r="B58" s="57">
        <v>55</v>
      </c>
      <c r="C58" s="11"/>
      <c r="D58" s="32"/>
      <c r="E58" s="33"/>
      <c r="F58" s="37"/>
      <c r="G58" s="7"/>
      <c r="H58" s="37"/>
      <c r="I58" s="64"/>
      <c r="J58" s="138">
        <f>IF(COUNTIF($F$4:$F58,$F58)&lt;2,$F58," ")</f>
        <v>0</v>
      </c>
      <c r="K58" s="138">
        <f t="shared" si="3"/>
        <v>55</v>
      </c>
      <c r="L58" s="138">
        <f t="shared" si="4"/>
        <v>0</v>
      </c>
      <c r="M58" s="138">
        <f>IF(COUNTIF($F$4:$F58,$F58)&lt;3,$F58," ")</f>
        <v>0</v>
      </c>
      <c r="N58" s="138">
        <f t="shared" si="5"/>
        <v>55</v>
      </c>
      <c r="O58" s="138">
        <f t="shared" si="6"/>
        <v>0</v>
      </c>
      <c r="P58" s="78" t="str">
        <f t="shared" si="7"/>
        <v/>
      </c>
      <c r="Q58" s="78">
        <f t="shared" si="8"/>
        <v>55</v>
      </c>
      <c r="R58" s="78">
        <f t="shared" si="9"/>
        <v>0</v>
      </c>
      <c r="S58" s="138">
        <f>IF(COUNTIF($F$4:$F58,J58)&lt;4,$F58," ")</f>
        <v>0</v>
      </c>
      <c r="T58" s="138">
        <f t="shared" si="10"/>
        <v>55</v>
      </c>
      <c r="U58" s="138">
        <f t="shared" si="11"/>
        <v>0</v>
      </c>
      <c r="V58" s="78" t="str">
        <f t="shared" si="12"/>
        <v/>
      </c>
      <c r="W58" s="78" t="str">
        <f t="shared" si="13"/>
        <v/>
      </c>
      <c r="X58" s="138">
        <f t="shared" si="14"/>
        <v>55</v>
      </c>
      <c r="Y58" s="138">
        <f t="shared" si="15"/>
        <v>0</v>
      </c>
      <c r="Z58" s="47" t="str">
        <f t="shared" si="26"/>
        <v xml:space="preserve"> </v>
      </c>
      <c r="AA58" s="83">
        <f t="shared" si="27"/>
        <v>55</v>
      </c>
      <c r="AB58" s="1">
        <v>14</v>
      </c>
      <c r="AC58" s="59">
        <v>0</v>
      </c>
      <c r="AD58" s="139">
        <v>1000</v>
      </c>
      <c r="AE58" s="140">
        <v>1000</v>
      </c>
      <c r="AF58" s="139">
        <v>1000</v>
      </c>
      <c r="AG58" s="140">
        <v>1000</v>
      </c>
      <c r="AH58" s="139">
        <v>1000</v>
      </c>
      <c r="AI58" s="140">
        <v>1000</v>
      </c>
      <c r="AJ58" s="60" t="str">
        <f t="shared" si="28"/>
        <v xml:space="preserve"> </v>
      </c>
      <c r="AK58" s="141" t="str">
        <f t="shared" si="29"/>
        <v xml:space="preserve"> </v>
      </c>
    </row>
    <row r="59" spans="1:37">
      <c r="A59" s="68">
        <f t="shared" si="0"/>
        <v>56</v>
      </c>
      <c r="B59" s="57">
        <v>56</v>
      </c>
      <c r="C59" s="11"/>
      <c r="D59" s="32"/>
      <c r="E59" s="33"/>
      <c r="F59" s="37"/>
      <c r="G59" s="7"/>
      <c r="H59" s="37"/>
      <c r="I59" s="228"/>
      <c r="J59" s="138">
        <f>IF(COUNTIF($F$4:$F59,$F59)&lt;2,$F59," ")</f>
        <v>0</v>
      </c>
      <c r="K59" s="138">
        <f t="shared" si="3"/>
        <v>56</v>
      </c>
      <c r="L59" s="138">
        <f t="shared" si="4"/>
        <v>0</v>
      </c>
      <c r="M59" s="138">
        <f>IF(COUNTIF($F$4:$F59,$F59)&lt;3,$F59," ")</f>
        <v>0</v>
      </c>
      <c r="N59" s="138">
        <f t="shared" si="5"/>
        <v>56</v>
      </c>
      <c r="O59" s="138">
        <f t="shared" si="6"/>
        <v>0</v>
      </c>
      <c r="P59" s="78" t="str">
        <f t="shared" si="7"/>
        <v/>
      </c>
      <c r="Q59" s="78">
        <f t="shared" si="8"/>
        <v>56</v>
      </c>
      <c r="R59" s="78">
        <f t="shared" si="9"/>
        <v>0</v>
      </c>
      <c r="S59" s="138">
        <f>IF(COUNTIF($F$4:$F59,J59)&lt;4,$F59," ")</f>
        <v>0</v>
      </c>
      <c r="T59" s="138">
        <f t="shared" si="10"/>
        <v>56</v>
      </c>
      <c r="U59" s="138">
        <f t="shared" si="11"/>
        <v>0</v>
      </c>
      <c r="V59" s="78" t="str">
        <f t="shared" si="12"/>
        <v/>
      </c>
      <c r="W59" s="78" t="str">
        <f t="shared" si="13"/>
        <v/>
      </c>
      <c r="X59" s="138">
        <f t="shared" si="14"/>
        <v>56</v>
      </c>
      <c r="Y59" s="138">
        <f t="shared" si="15"/>
        <v>0</v>
      </c>
      <c r="Z59" s="47" t="str">
        <f t="shared" si="26"/>
        <v xml:space="preserve"> </v>
      </c>
      <c r="AA59" s="83">
        <f t="shared" si="27"/>
        <v>56</v>
      </c>
      <c r="AB59" s="1">
        <v>15</v>
      </c>
      <c r="AC59" s="59">
        <v>0</v>
      </c>
      <c r="AD59" s="139">
        <v>1000</v>
      </c>
      <c r="AE59" s="140">
        <v>1000</v>
      </c>
      <c r="AF59" s="139">
        <v>1000</v>
      </c>
      <c r="AG59" s="140">
        <v>1000</v>
      </c>
      <c r="AH59" s="139">
        <v>1000</v>
      </c>
      <c r="AI59" s="140">
        <v>1000</v>
      </c>
      <c r="AJ59" s="60" t="str">
        <f t="shared" si="28"/>
        <v xml:space="preserve"> </v>
      </c>
      <c r="AK59" s="141" t="str">
        <f t="shared" si="29"/>
        <v xml:space="preserve"> </v>
      </c>
    </row>
    <row r="60" spans="1:37">
      <c r="A60" s="68">
        <f t="shared" si="0"/>
        <v>57</v>
      </c>
      <c r="B60" s="57">
        <v>57</v>
      </c>
      <c r="C60" s="65"/>
      <c r="D60" s="32"/>
      <c r="E60" s="33"/>
      <c r="F60" s="37"/>
      <c r="G60" s="7"/>
      <c r="H60" s="37"/>
      <c r="I60" s="64"/>
      <c r="J60" s="138">
        <f>IF(COUNTIF($F$4:$F60,$F60)&lt;2,$F60," ")</f>
        <v>0</v>
      </c>
      <c r="K60" s="138">
        <f t="shared" si="3"/>
        <v>57</v>
      </c>
      <c r="L60" s="138">
        <f t="shared" si="4"/>
        <v>0</v>
      </c>
      <c r="M60" s="138">
        <f>IF(COUNTIF($F$4:$F60,$F60)&lt;3,$F60," ")</f>
        <v>0</v>
      </c>
      <c r="N60" s="138">
        <f t="shared" si="5"/>
        <v>57</v>
      </c>
      <c r="O60" s="138">
        <f t="shared" si="6"/>
        <v>0</v>
      </c>
      <c r="P60" s="78" t="str">
        <f t="shared" si="7"/>
        <v/>
      </c>
      <c r="Q60" s="78">
        <f t="shared" si="8"/>
        <v>57</v>
      </c>
      <c r="R60" s="78">
        <f t="shared" si="9"/>
        <v>0</v>
      </c>
      <c r="S60" s="138">
        <f>IF(COUNTIF($F$4:$F60,J60)&lt;4,$F60," ")</f>
        <v>0</v>
      </c>
      <c r="T60" s="138">
        <f t="shared" si="10"/>
        <v>57</v>
      </c>
      <c r="U60" s="138">
        <f t="shared" si="11"/>
        <v>0</v>
      </c>
      <c r="V60" s="78" t="str">
        <f t="shared" si="12"/>
        <v/>
      </c>
      <c r="W60" s="78" t="str">
        <f t="shared" si="13"/>
        <v/>
      </c>
      <c r="X60" s="138">
        <f t="shared" si="14"/>
        <v>57</v>
      </c>
      <c r="Y60" s="138">
        <f t="shared" si="15"/>
        <v>0</v>
      </c>
      <c r="Z60" s="47" t="str">
        <f t="shared" si="26"/>
        <v xml:space="preserve"> </v>
      </c>
      <c r="AA60" s="83">
        <f t="shared" si="27"/>
        <v>57</v>
      </c>
      <c r="AB60" s="1">
        <v>16</v>
      </c>
      <c r="AC60" s="59">
        <v>0</v>
      </c>
      <c r="AD60" s="139">
        <v>1000</v>
      </c>
      <c r="AE60" s="140">
        <v>1000</v>
      </c>
      <c r="AF60" s="139">
        <v>1000</v>
      </c>
      <c r="AG60" s="140">
        <v>1000</v>
      </c>
      <c r="AH60" s="139">
        <v>1000</v>
      </c>
      <c r="AI60" s="140">
        <v>1000</v>
      </c>
      <c r="AJ60" s="60" t="str">
        <f t="shared" si="28"/>
        <v xml:space="preserve"> </v>
      </c>
      <c r="AK60" s="141" t="str">
        <f t="shared" si="29"/>
        <v xml:space="preserve"> </v>
      </c>
    </row>
    <row r="61" spans="1:37">
      <c r="A61" s="68">
        <f t="shared" si="0"/>
        <v>58</v>
      </c>
      <c r="B61" s="57">
        <v>58</v>
      </c>
      <c r="C61" s="65"/>
      <c r="D61" s="32"/>
      <c r="E61" s="33"/>
      <c r="F61" s="37"/>
      <c r="G61" s="7"/>
      <c r="H61" s="37"/>
      <c r="I61" s="64"/>
      <c r="J61" s="138">
        <f>IF(COUNTIF($F$4:$F61,$F61)&lt;2,$F61," ")</f>
        <v>0</v>
      </c>
      <c r="K61" s="138">
        <f t="shared" si="3"/>
        <v>58</v>
      </c>
      <c r="L61" s="138">
        <f t="shared" si="4"/>
        <v>0</v>
      </c>
      <c r="M61" s="138">
        <f>IF(COUNTIF($F$4:$F61,$F61)&lt;3,$F61," ")</f>
        <v>0</v>
      </c>
      <c r="N61" s="138">
        <f t="shared" si="5"/>
        <v>58</v>
      </c>
      <c r="O61" s="138">
        <f t="shared" si="6"/>
        <v>0</v>
      </c>
      <c r="P61" s="78" t="str">
        <f t="shared" si="7"/>
        <v/>
      </c>
      <c r="Q61" s="78">
        <f t="shared" si="8"/>
        <v>58</v>
      </c>
      <c r="R61" s="78">
        <f t="shared" si="9"/>
        <v>0</v>
      </c>
      <c r="S61" s="138">
        <f>IF(COUNTIF($F$4:$F61,J61)&lt;4,$F61," ")</f>
        <v>0</v>
      </c>
      <c r="T61" s="138">
        <f t="shared" si="10"/>
        <v>58</v>
      </c>
      <c r="U61" s="138">
        <f t="shared" si="11"/>
        <v>0</v>
      </c>
      <c r="V61" s="78" t="str">
        <f t="shared" si="12"/>
        <v/>
      </c>
      <c r="W61" s="78" t="str">
        <f t="shared" si="13"/>
        <v/>
      </c>
      <c r="X61" s="138">
        <f t="shared" si="14"/>
        <v>58</v>
      </c>
      <c r="Y61" s="138">
        <f t="shared" si="15"/>
        <v>0</v>
      </c>
      <c r="Z61" s="47" t="str">
        <f t="shared" si="26"/>
        <v xml:space="preserve"> </v>
      </c>
      <c r="AA61" s="83">
        <f t="shared" si="27"/>
        <v>58</v>
      </c>
      <c r="AB61" s="1">
        <v>17</v>
      </c>
      <c r="AC61" s="59">
        <v>0</v>
      </c>
      <c r="AD61" s="139">
        <v>1000</v>
      </c>
      <c r="AE61" s="140">
        <v>1000</v>
      </c>
      <c r="AF61" s="139">
        <v>1000</v>
      </c>
      <c r="AG61" s="140">
        <v>1000</v>
      </c>
      <c r="AH61" s="139">
        <v>1000</v>
      </c>
      <c r="AI61" s="140">
        <v>1000</v>
      </c>
      <c r="AJ61" s="60" t="str">
        <f t="shared" si="28"/>
        <v xml:space="preserve"> </v>
      </c>
      <c r="AK61" s="141" t="str">
        <f t="shared" si="29"/>
        <v xml:space="preserve"> </v>
      </c>
    </row>
    <row r="62" spans="1:37">
      <c r="A62" s="68">
        <f t="shared" si="0"/>
        <v>59</v>
      </c>
      <c r="B62" s="57">
        <v>59</v>
      </c>
      <c r="C62" s="65"/>
      <c r="D62" s="32"/>
      <c r="E62" s="33"/>
      <c r="F62" s="37"/>
      <c r="G62" s="7"/>
      <c r="H62" s="37"/>
      <c r="I62" s="64"/>
      <c r="J62" s="138">
        <f>IF(COUNTIF($F$4:$F62,$F62)&lt;2,$F62," ")</f>
        <v>0</v>
      </c>
      <c r="K62" s="138">
        <f t="shared" si="3"/>
        <v>59</v>
      </c>
      <c r="L62" s="138">
        <f t="shared" si="4"/>
        <v>0</v>
      </c>
      <c r="M62" s="138">
        <f>IF(COUNTIF($F$4:$F62,$F62)&lt;3,$F62," ")</f>
        <v>0</v>
      </c>
      <c r="N62" s="138">
        <f t="shared" si="5"/>
        <v>59</v>
      </c>
      <c r="O62" s="138">
        <f t="shared" si="6"/>
        <v>0</v>
      </c>
      <c r="P62" s="78" t="str">
        <f t="shared" si="7"/>
        <v/>
      </c>
      <c r="Q62" s="78">
        <f t="shared" si="8"/>
        <v>59</v>
      </c>
      <c r="R62" s="78">
        <f t="shared" si="9"/>
        <v>0</v>
      </c>
      <c r="S62" s="138">
        <f>IF(COUNTIF($F$4:$F62,J62)&lt;4,$F62," ")</f>
        <v>0</v>
      </c>
      <c r="T62" s="138">
        <f t="shared" si="10"/>
        <v>59</v>
      </c>
      <c r="U62" s="138">
        <f t="shared" si="11"/>
        <v>0</v>
      </c>
      <c r="V62" s="78" t="str">
        <f t="shared" si="12"/>
        <v/>
      </c>
      <c r="W62" s="78" t="str">
        <f t="shared" si="13"/>
        <v/>
      </c>
      <c r="X62" s="138">
        <f t="shared" si="14"/>
        <v>59</v>
      </c>
      <c r="Y62" s="138">
        <f t="shared" si="15"/>
        <v>0</v>
      </c>
      <c r="Z62" s="47" t="str">
        <f t="shared" si="26"/>
        <v xml:space="preserve"> </v>
      </c>
      <c r="AA62" s="83">
        <f t="shared" si="27"/>
        <v>59</v>
      </c>
      <c r="AB62" s="1">
        <v>18</v>
      </c>
      <c r="AC62" s="59">
        <v>0</v>
      </c>
      <c r="AD62" s="139">
        <v>1000</v>
      </c>
      <c r="AE62" s="140">
        <v>1000</v>
      </c>
      <c r="AF62" s="139">
        <v>1000</v>
      </c>
      <c r="AG62" s="140">
        <v>1000</v>
      </c>
      <c r="AH62" s="139">
        <v>1000</v>
      </c>
      <c r="AI62" s="140">
        <v>1000</v>
      </c>
      <c r="AJ62" s="60" t="str">
        <f t="shared" si="28"/>
        <v xml:space="preserve"> </v>
      </c>
      <c r="AK62" s="141" t="str">
        <f t="shared" si="29"/>
        <v xml:space="preserve"> </v>
      </c>
    </row>
    <row r="63" spans="1:37">
      <c r="A63" s="68">
        <f t="shared" si="0"/>
        <v>60</v>
      </c>
      <c r="B63" s="57">
        <v>60</v>
      </c>
      <c r="C63" s="65"/>
      <c r="D63" s="32"/>
      <c r="E63" s="33"/>
      <c r="F63" s="37"/>
      <c r="G63" s="7"/>
      <c r="H63" s="37"/>
      <c r="I63" s="64"/>
      <c r="J63" s="138">
        <f>IF(COUNTIF($F$4:$F63,$F63)&lt;2,$F63," ")</f>
        <v>0</v>
      </c>
      <c r="K63" s="138">
        <f t="shared" si="3"/>
        <v>60</v>
      </c>
      <c r="L63" s="138">
        <f t="shared" si="4"/>
        <v>0</v>
      </c>
      <c r="M63" s="138">
        <f>IF(COUNTIF($F$4:$F63,$F63)&lt;3,$F63," ")</f>
        <v>0</v>
      </c>
      <c r="N63" s="138">
        <f t="shared" si="5"/>
        <v>60</v>
      </c>
      <c r="O63" s="138">
        <f t="shared" si="6"/>
        <v>0</v>
      </c>
      <c r="P63" s="78" t="str">
        <f t="shared" si="7"/>
        <v/>
      </c>
      <c r="Q63" s="78">
        <f t="shared" si="8"/>
        <v>60</v>
      </c>
      <c r="R63" s="78">
        <f t="shared" si="9"/>
        <v>0</v>
      </c>
      <c r="S63" s="138">
        <f>IF(COUNTIF($F$4:$F63,J63)&lt;4,$F63," ")</f>
        <v>0</v>
      </c>
      <c r="T63" s="138">
        <f t="shared" si="10"/>
        <v>60</v>
      </c>
      <c r="U63" s="138">
        <f t="shared" si="11"/>
        <v>0</v>
      </c>
      <c r="V63" s="78" t="str">
        <f t="shared" si="12"/>
        <v/>
      </c>
      <c r="W63" s="78" t="str">
        <f t="shared" si="13"/>
        <v/>
      </c>
      <c r="X63" s="138">
        <f t="shared" si="14"/>
        <v>60</v>
      </c>
      <c r="Y63" s="138">
        <f t="shared" si="15"/>
        <v>0</v>
      </c>
      <c r="Z63" s="47" t="str">
        <f t="shared" si="26"/>
        <v xml:space="preserve"> </v>
      </c>
      <c r="AA63" s="83">
        <f t="shared" si="27"/>
        <v>60</v>
      </c>
      <c r="AB63" s="1">
        <v>19</v>
      </c>
      <c r="AC63" s="59">
        <v>0</v>
      </c>
      <c r="AD63" s="139">
        <v>1000</v>
      </c>
      <c r="AE63" s="140">
        <v>1000</v>
      </c>
      <c r="AF63" s="139">
        <v>1000</v>
      </c>
      <c r="AG63" s="140">
        <v>1000</v>
      </c>
      <c r="AH63" s="139">
        <v>1000</v>
      </c>
      <c r="AI63" s="140">
        <v>1000</v>
      </c>
      <c r="AJ63" s="60" t="str">
        <f t="shared" si="28"/>
        <v xml:space="preserve"> </v>
      </c>
      <c r="AK63" s="141" t="str">
        <f t="shared" si="29"/>
        <v xml:space="preserve"> </v>
      </c>
    </row>
    <row r="64" spans="1:37">
      <c r="A64" s="68">
        <f t="shared" si="0"/>
        <v>61</v>
      </c>
      <c r="B64" s="57">
        <v>61</v>
      </c>
      <c r="C64" s="66"/>
      <c r="D64" s="32"/>
      <c r="E64" s="33"/>
      <c r="F64" s="37"/>
      <c r="G64" s="7"/>
      <c r="H64" s="37"/>
      <c r="I64" s="64"/>
      <c r="J64" s="138">
        <f>IF(COUNTIF($F$4:$F64,$F64)&lt;2,$F64," ")</f>
        <v>0</v>
      </c>
      <c r="K64" s="138">
        <f t="shared" si="3"/>
        <v>61</v>
      </c>
      <c r="L64" s="138">
        <f t="shared" si="4"/>
        <v>0</v>
      </c>
      <c r="M64" s="138">
        <f>IF(COUNTIF($F$4:$F64,$F64)&lt;3,$F64," ")</f>
        <v>0</v>
      </c>
      <c r="N64" s="138">
        <f t="shared" si="5"/>
        <v>61</v>
      </c>
      <c r="O64" s="138">
        <f t="shared" si="6"/>
        <v>0</v>
      </c>
      <c r="P64" s="78" t="str">
        <f t="shared" si="7"/>
        <v/>
      </c>
      <c r="Q64" s="78">
        <f t="shared" si="8"/>
        <v>61</v>
      </c>
      <c r="R64" s="78">
        <f t="shared" si="9"/>
        <v>0</v>
      </c>
      <c r="S64" s="138">
        <f>IF(COUNTIF($F$4:$F64,J64)&lt;4,$F64," ")</f>
        <v>0</v>
      </c>
      <c r="T64" s="138">
        <f t="shared" si="10"/>
        <v>61</v>
      </c>
      <c r="U64" s="138">
        <f t="shared" si="11"/>
        <v>0</v>
      </c>
      <c r="V64" s="78" t="str">
        <f t="shared" si="12"/>
        <v/>
      </c>
      <c r="W64" s="78" t="str">
        <f t="shared" si="13"/>
        <v/>
      </c>
      <c r="X64" s="138">
        <f t="shared" si="14"/>
        <v>61</v>
      </c>
      <c r="Y64" s="138">
        <f t="shared" si="15"/>
        <v>0</v>
      </c>
      <c r="Z64" s="47" t="str">
        <f t="shared" si="26"/>
        <v xml:space="preserve"> </v>
      </c>
      <c r="AA64" s="83">
        <f t="shared" si="27"/>
        <v>61</v>
      </c>
      <c r="AB64" s="1">
        <v>20</v>
      </c>
      <c r="AC64" s="59">
        <v>0</v>
      </c>
      <c r="AD64" s="139">
        <v>1000</v>
      </c>
      <c r="AE64" s="140">
        <v>1000</v>
      </c>
      <c r="AF64" s="139">
        <v>1000</v>
      </c>
      <c r="AG64" s="140">
        <v>1000</v>
      </c>
      <c r="AH64" s="139">
        <v>1000</v>
      </c>
      <c r="AI64" s="140">
        <v>1000</v>
      </c>
      <c r="AJ64" s="60" t="str">
        <f t="shared" si="28"/>
        <v xml:space="preserve"> </v>
      </c>
      <c r="AK64" s="141" t="str">
        <f t="shared" si="29"/>
        <v xml:space="preserve"> </v>
      </c>
    </row>
    <row r="65" spans="1:37">
      <c r="A65" s="68">
        <f t="shared" si="0"/>
        <v>62</v>
      </c>
      <c r="B65" s="57">
        <v>62</v>
      </c>
      <c r="C65" s="66"/>
      <c r="D65" s="32"/>
      <c r="E65" s="33"/>
      <c r="F65" s="37"/>
      <c r="G65" s="7"/>
      <c r="H65" s="37"/>
      <c r="I65" s="64"/>
      <c r="J65" s="138">
        <f>IF(COUNTIF($F$4:$F65,$F65)&lt;2,$F65," ")</f>
        <v>0</v>
      </c>
      <c r="K65" s="138">
        <f t="shared" si="3"/>
        <v>62</v>
      </c>
      <c r="L65" s="138">
        <f t="shared" si="4"/>
        <v>0</v>
      </c>
      <c r="M65" s="138">
        <f>IF(COUNTIF($F$4:$F65,$F65)&lt;3,$F65," ")</f>
        <v>0</v>
      </c>
      <c r="N65" s="138">
        <f t="shared" si="5"/>
        <v>62</v>
      </c>
      <c r="O65" s="138">
        <f t="shared" si="6"/>
        <v>0</v>
      </c>
      <c r="P65" s="78" t="str">
        <f t="shared" si="7"/>
        <v/>
      </c>
      <c r="Q65" s="78">
        <f t="shared" si="8"/>
        <v>62</v>
      </c>
      <c r="R65" s="78">
        <f t="shared" si="9"/>
        <v>0</v>
      </c>
      <c r="S65" s="138">
        <f>IF(COUNTIF($F$4:$F65,J65)&lt;4,$F65," ")</f>
        <v>0</v>
      </c>
      <c r="T65" s="138">
        <f t="shared" si="10"/>
        <v>62</v>
      </c>
      <c r="U65" s="138">
        <f t="shared" si="11"/>
        <v>0</v>
      </c>
      <c r="V65" s="78" t="str">
        <f t="shared" si="12"/>
        <v/>
      </c>
      <c r="W65" s="78" t="str">
        <f t="shared" si="13"/>
        <v/>
      </c>
      <c r="X65" s="138">
        <f t="shared" si="14"/>
        <v>62</v>
      </c>
      <c r="Y65" s="138">
        <f t="shared" si="15"/>
        <v>0</v>
      </c>
      <c r="Z65" s="47" t="str">
        <f t="shared" si="26"/>
        <v xml:space="preserve"> </v>
      </c>
      <c r="AA65" s="83">
        <f t="shared" si="27"/>
        <v>62</v>
      </c>
      <c r="AB65" s="1">
        <v>21</v>
      </c>
      <c r="AC65" s="59">
        <v>0</v>
      </c>
      <c r="AD65" s="139">
        <v>1000</v>
      </c>
      <c r="AE65" s="140">
        <v>1000</v>
      </c>
      <c r="AF65" s="139">
        <v>1000</v>
      </c>
      <c r="AG65" s="140">
        <v>1000</v>
      </c>
      <c r="AH65" s="139">
        <v>1000</v>
      </c>
      <c r="AI65" s="140">
        <v>1000</v>
      </c>
      <c r="AJ65" s="60" t="str">
        <f t="shared" si="28"/>
        <v xml:space="preserve"> </v>
      </c>
      <c r="AK65" s="141" t="str">
        <f t="shared" si="29"/>
        <v xml:space="preserve"> </v>
      </c>
    </row>
    <row r="66" spans="1:37">
      <c r="A66" s="68">
        <f t="shared" si="0"/>
        <v>63</v>
      </c>
      <c r="B66" s="57">
        <v>63</v>
      </c>
      <c r="C66" s="66"/>
      <c r="D66" s="32"/>
      <c r="E66" s="33"/>
      <c r="F66" s="37"/>
      <c r="G66" s="7"/>
      <c r="H66" s="37"/>
      <c r="I66" s="64"/>
      <c r="J66" s="138">
        <f>IF(COUNTIF($F$4:$F66,$F66)&lt;2,$F66," ")</f>
        <v>0</v>
      </c>
      <c r="K66" s="138">
        <f t="shared" si="3"/>
        <v>63</v>
      </c>
      <c r="L66" s="138">
        <f t="shared" si="4"/>
        <v>0</v>
      </c>
      <c r="M66" s="138">
        <f>IF(COUNTIF($F$4:$F66,$F66)&lt;3,$F66," ")</f>
        <v>0</v>
      </c>
      <c r="N66" s="138">
        <f t="shared" si="5"/>
        <v>63</v>
      </c>
      <c r="O66" s="138">
        <f t="shared" si="6"/>
        <v>0</v>
      </c>
      <c r="P66" s="78" t="str">
        <f t="shared" si="7"/>
        <v/>
      </c>
      <c r="Q66" s="78">
        <f t="shared" si="8"/>
        <v>63</v>
      </c>
      <c r="R66" s="78">
        <f t="shared" si="9"/>
        <v>0</v>
      </c>
      <c r="S66" s="138">
        <f>IF(COUNTIF($F$4:$F66,J66)&lt;4,$F66," ")</f>
        <v>0</v>
      </c>
      <c r="T66" s="138">
        <f t="shared" si="10"/>
        <v>63</v>
      </c>
      <c r="U66" s="138">
        <f t="shared" si="11"/>
        <v>0</v>
      </c>
      <c r="V66" s="78" t="str">
        <f t="shared" si="12"/>
        <v/>
      </c>
      <c r="W66" s="78" t="str">
        <f t="shared" si="13"/>
        <v/>
      </c>
      <c r="X66" s="138">
        <f t="shared" si="14"/>
        <v>63</v>
      </c>
      <c r="Y66" s="138">
        <f t="shared" si="15"/>
        <v>0</v>
      </c>
      <c r="Z66" s="47" t="str">
        <f t="shared" si="26"/>
        <v xml:space="preserve"> </v>
      </c>
      <c r="AA66" s="83">
        <f t="shared" si="27"/>
        <v>63</v>
      </c>
      <c r="AB66" s="1">
        <v>22</v>
      </c>
      <c r="AC66" s="59">
        <v>0</v>
      </c>
      <c r="AD66" s="139">
        <v>1000</v>
      </c>
      <c r="AE66" s="140">
        <v>1000</v>
      </c>
      <c r="AF66" s="139">
        <v>1000</v>
      </c>
      <c r="AG66" s="140">
        <v>1000</v>
      </c>
      <c r="AH66" s="139">
        <v>1000</v>
      </c>
      <c r="AI66" s="140">
        <v>1000</v>
      </c>
      <c r="AJ66" s="60" t="str">
        <f t="shared" si="28"/>
        <v xml:space="preserve"> </v>
      </c>
      <c r="AK66" s="141" t="str">
        <f t="shared" si="29"/>
        <v xml:space="preserve"> </v>
      </c>
    </row>
    <row r="67" spans="1:37">
      <c r="A67" s="68">
        <f t="shared" si="0"/>
        <v>64</v>
      </c>
      <c r="B67" s="57">
        <v>64</v>
      </c>
      <c r="C67" s="66"/>
      <c r="D67" s="32"/>
      <c r="E67" s="33"/>
      <c r="F67" s="37"/>
      <c r="G67" s="7"/>
      <c r="H67" s="37"/>
      <c r="I67" s="64"/>
      <c r="J67" s="138">
        <f>IF(COUNTIF($F$4:$F67,$F67)&lt;2,$F67," ")</f>
        <v>0</v>
      </c>
      <c r="K67" s="138">
        <f t="shared" si="3"/>
        <v>64</v>
      </c>
      <c r="L67" s="138">
        <f t="shared" si="4"/>
        <v>0</v>
      </c>
      <c r="M67" s="138">
        <f>IF(COUNTIF($F$4:$F67,$F67)&lt;3,$F67," ")</f>
        <v>0</v>
      </c>
      <c r="N67" s="138">
        <f t="shared" si="5"/>
        <v>64</v>
      </c>
      <c r="O67" s="138">
        <f t="shared" si="6"/>
        <v>0</v>
      </c>
      <c r="P67" s="78" t="str">
        <f t="shared" si="7"/>
        <v/>
      </c>
      <c r="Q67" s="78">
        <f t="shared" si="8"/>
        <v>64</v>
      </c>
      <c r="R67" s="78">
        <f t="shared" si="9"/>
        <v>0</v>
      </c>
      <c r="S67" s="138">
        <f>IF(COUNTIF($F$4:$F67,J67)&lt;4,$F67," ")</f>
        <v>0</v>
      </c>
      <c r="T67" s="138">
        <f t="shared" si="10"/>
        <v>64</v>
      </c>
      <c r="U67" s="138">
        <f t="shared" si="11"/>
        <v>0</v>
      </c>
      <c r="V67" s="78" t="str">
        <f t="shared" si="12"/>
        <v/>
      </c>
      <c r="W67" s="78" t="str">
        <f t="shared" si="13"/>
        <v/>
      </c>
      <c r="X67" s="138">
        <f t="shared" si="14"/>
        <v>64</v>
      </c>
      <c r="Y67" s="138">
        <f t="shared" si="15"/>
        <v>0</v>
      </c>
      <c r="Z67" s="47" t="str">
        <f t="shared" si="26"/>
        <v xml:space="preserve"> </v>
      </c>
      <c r="AA67" s="83">
        <f t="shared" si="27"/>
        <v>64</v>
      </c>
      <c r="AB67" s="1">
        <v>23</v>
      </c>
      <c r="AC67" s="59">
        <v>0</v>
      </c>
      <c r="AD67" s="139">
        <v>1000</v>
      </c>
      <c r="AE67" s="140">
        <v>1000</v>
      </c>
      <c r="AF67" s="139">
        <v>1000</v>
      </c>
      <c r="AG67" s="140">
        <v>1000</v>
      </c>
      <c r="AH67" s="139">
        <v>1000</v>
      </c>
      <c r="AI67" s="140">
        <v>1000</v>
      </c>
      <c r="AJ67" s="60" t="str">
        <f t="shared" si="28"/>
        <v xml:space="preserve"> </v>
      </c>
      <c r="AK67" s="141" t="str">
        <f t="shared" si="29"/>
        <v xml:space="preserve"> </v>
      </c>
    </row>
    <row r="68" spans="1:37">
      <c r="A68" s="68">
        <f t="shared" ref="A68:A131" si="30">IF(B68&lt;1,1000,(IF(AA68=B68,B68,(20100-SUM($AA$4:$AA$203))/(COUNTIF($AA$4:$AA$203,"T")))))</f>
        <v>65</v>
      </c>
      <c r="B68" s="57">
        <v>65</v>
      </c>
      <c r="C68" s="66"/>
      <c r="D68" s="32"/>
      <c r="E68" s="33"/>
      <c r="F68" s="37"/>
      <c r="G68" s="7"/>
      <c r="H68" s="37"/>
      <c r="I68" s="64"/>
      <c r="J68" s="138">
        <f>IF(COUNTIF($F$4:$F68,$F68)&lt;2,$F68," ")</f>
        <v>0</v>
      </c>
      <c r="K68" s="138">
        <f t="shared" si="3"/>
        <v>65</v>
      </c>
      <c r="L68" s="138">
        <f t="shared" si="4"/>
        <v>0</v>
      </c>
      <c r="M68" s="138">
        <f>IF(COUNTIF($F$4:$F68,$F68)&lt;3,$F68," ")</f>
        <v>0</v>
      </c>
      <c r="N68" s="138">
        <f t="shared" si="5"/>
        <v>65</v>
      </c>
      <c r="O68" s="138">
        <f t="shared" si="6"/>
        <v>0</v>
      </c>
      <c r="P68" s="78" t="str">
        <f t="shared" si="7"/>
        <v/>
      </c>
      <c r="Q68" s="78">
        <f t="shared" si="8"/>
        <v>65</v>
      </c>
      <c r="R68" s="78">
        <f t="shared" si="9"/>
        <v>0</v>
      </c>
      <c r="S68" s="138">
        <f>IF(COUNTIF($F$4:$F68,J68)&lt;4,$F68," ")</f>
        <v>0</v>
      </c>
      <c r="T68" s="138">
        <f t="shared" si="10"/>
        <v>65</v>
      </c>
      <c r="U68" s="138">
        <f t="shared" si="11"/>
        <v>0</v>
      </c>
      <c r="V68" s="78" t="str">
        <f t="shared" si="12"/>
        <v/>
      </c>
      <c r="W68" s="78" t="str">
        <f t="shared" si="13"/>
        <v/>
      </c>
      <c r="X68" s="138">
        <f t="shared" si="14"/>
        <v>65</v>
      </c>
      <c r="Y68" s="138">
        <f t="shared" si="15"/>
        <v>0</v>
      </c>
      <c r="Z68" s="47" t="str">
        <f t="shared" ref="Z68:Z79" si="31">IF(COUNTIF($C$4:$C$203,C68)&gt;1,"X"," ")</f>
        <v xml:space="preserve"> </v>
      </c>
      <c r="AA68" s="83">
        <f t="shared" ref="AA68:AA79" si="32">IF(COUNTIF($B$4:$B$203,B68)&gt;1,"T",B68)</f>
        <v>65</v>
      </c>
      <c r="AB68" s="1">
        <v>24</v>
      </c>
      <c r="AC68" s="59">
        <v>0</v>
      </c>
      <c r="AD68" s="139">
        <v>1000</v>
      </c>
      <c r="AE68" s="140">
        <v>1000</v>
      </c>
      <c r="AF68" s="139">
        <v>1000</v>
      </c>
      <c r="AG68" s="140">
        <v>1000</v>
      </c>
      <c r="AH68" s="139">
        <v>1000</v>
      </c>
      <c r="AI68" s="140">
        <v>1000</v>
      </c>
      <c r="AJ68" s="60" t="str">
        <f t="shared" si="28"/>
        <v xml:space="preserve"> </v>
      </c>
      <c r="AK68" s="141" t="str">
        <f t="shared" si="29"/>
        <v xml:space="preserve"> </v>
      </c>
    </row>
    <row r="69" spans="1:37">
      <c r="A69" s="68">
        <f t="shared" si="30"/>
        <v>66</v>
      </c>
      <c r="B69" s="57">
        <v>66</v>
      </c>
      <c r="C69" s="66"/>
      <c r="D69" s="32"/>
      <c r="E69" s="33"/>
      <c r="F69" s="37"/>
      <c r="G69" s="7"/>
      <c r="H69" s="37"/>
      <c r="I69" s="64"/>
      <c r="J69" s="138">
        <f>IF(COUNTIF($F$4:$F69,$F69)&lt;2,$F69," ")</f>
        <v>0</v>
      </c>
      <c r="K69" s="138">
        <f t="shared" ref="K69:K132" si="33">IF(J69=F69,A69,"")</f>
        <v>66</v>
      </c>
      <c r="L69" s="138">
        <f t="shared" ref="L69:L132" si="34">IF(J69=F69,I69,"")</f>
        <v>0</v>
      </c>
      <c r="M69" s="138">
        <f>IF(COUNTIF($F$4:$F69,$F69)&lt;3,$F69," ")</f>
        <v>0</v>
      </c>
      <c r="N69" s="138">
        <f t="shared" ref="N69:N132" si="35">IF(M69=$F69,$A69,"")</f>
        <v>66</v>
      </c>
      <c r="O69" s="138">
        <f t="shared" ref="O69:O132" si="36">IF(M69=$F69,$I69,"")</f>
        <v>0</v>
      </c>
      <c r="P69" s="78" t="str">
        <f t="shared" ref="P69:P132" si="37">IF(M69=J69,"",M69)</f>
        <v/>
      </c>
      <c r="Q69" s="78">
        <f t="shared" ref="Q69:Q132" si="38">IF(P69=$F69,$A69,1000)</f>
        <v>66</v>
      </c>
      <c r="R69" s="78">
        <f t="shared" ref="R69:R132" si="39">IF(P69=$F69,$I69,1000)</f>
        <v>0</v>
      </c>
      <c r="S69" s="138">
        <f>IF(COUNTIF($F$4:$F69,J69)&lt;4,$F69," ")</f>
        <v>0</v>
      </c>
      <c r="T69" s="138">
        <f t="shared" ref="T69:T132" si="40">IF(S69=$F69,$A69,"")</f>
        <v>66</v>
      </c>
      <c r="U69" s="138">
        <f t="shared" ref="U69:U132" si="41">IF(S69=$F69,$I69,"")</f>
        <v>0</v>
      </c>
      <c r="V69" s="78" t="str">
        <f t="shared" ref="V69:V132" si="42">IF(S69=J69,"",S69)</f>
        <v/>
      </c>
      <c r="W69" s="78" t="str">
        <f t="shared" ref="W69:W132" si="43">IF(V69=P69,"",S69)</f>
        <v/>
      </c>
      <c r="X69" s="138">
        <f t="shared" ref="X69:X132" si="44">IF(W69=$F69,$A69,"")</f>
        <v>66</v>
      </c>
      <c r="Y69" s="138">
        <f t="shared" ref="Y69:Y132" si="45">IF(W69=$F69,$I69,"")</f>
        <v>0</v>
      </c>
      <c r="Z69" s="47" t="str">
        <f t="shared" si="31"/>
        <v xml:space="preserve"> </v>
      </c>
      <c r="AA69" s="83">
        <f t="shared" si="32"/>
        <v>66</v>
      </c>
      <c r="AB69" s="1">
        <v>25</v>
      </c>
      <c r="AC69" s="59">
        <v>0</v>
      </c>
      <c r="AD69" s="139">
        <v>1000</v>
      </c>
      <c r="AE69" s="140">
        <v>1000</v>
      </c>
      <c r="AF69" s="139">
        <v>1000</v>
      </c>
      <c r="AG69" s="140">
        <v>1000</v>
      </c>
      <c r="AH69" s="139">
        <v>1000</v>
      </c>
      <c r="AI69" s="140">
        <v>1000</v>
      </c>
      <c r="AJ69" s="60" t="str">
        <f t="shared" si="28"/>
        <v xml:space="preserve"> </v>
      </c>
      <c r="AK69" s="141" t="str">
        <f t="shared" si="29"/>
        <v xml:space="preserve"> </v>
      </c>
    </row>
    <row r="70" spans="1:37">
      <c r="A70" s="68">
        <f t="shared" si="30"/>
        <v>67</v>
      </c>
      <c r="B70" s="57">
        <v>67</v>
      </c>
      <c r="C70" s="66"/>
      <c r="D70" s="32"/>
      <c r="E70" s="33"/>
      <c r="F70" s="37"/>
      <c r="G70" s="7"/>
      <c r="H70" s="37"/>
      <c r="I70" s="228"/>
      <c r="J70" s="138">
        <f>IF(COUNTIF($F$4:$F70,$F70)&lt;2,$F70," ")</f>
        <v>0</v>
      </c>
      <c r="K70" s="138">
        <f t="shared" si="33"/>
        <v>67</v>
      </c>
      <c r="L70" s="138">
        <f t="shared" si="34"/>
        <v>0</v>
      </c>
      <c r="M70" s="138">
        <f>IF(COUNTIF($F$4:$F70,$F70)&lt;3,$F70," ")</f>
        <v>0</v>
      </c>
      <c r="N70" s="138">
        <f t="shared" si="35"/>
        <v>67</v>
      </c>
      <c r="O70" s="138">
        <f t="shared" si="36"/>
        <v>0</v>
      </c>
      <c r="P70" s="78" t="str">
        <f t="shared" si="37"/>
        <v/>
      </c>
      <c r="Q70" s="78">
        <f t="shared" si="38"/>
        <v>67</v>
      </c>
      <c r="R70" s="78">
        <f t="shared" si="39"/>
        <v>0</v>
      </c>
      <c r="S70" s="138">
        <f>IF(COUNTIF($F$4:$F70,J70)&lt;4,$F70," ")</f>
        <v>0</v>
      </c>
      <c r="T70" s="138">
        <f t="shared" si="40"/>
        <v>67</v>
      </c>
      <c r="U70" s="138">
        <f t="shared" si="41"/>
        <v>0</v>
      </c>
      <c r="V70" s="78" t="str">
        <f t="shared" si="42"/>
        <v/>
      </c>
      <c r="W70" s="78" t="str">
        <f t="shared" si="43"/>
        <v/>
      </c>
      <c r="X70" s="138">
        <f t="shared" si="44"/>
        <v>67</v>
      </c>
      <c r="Y70" s="138">
        <f t="shared" si="45"/>
        <v>0</v>
      </c>
      <c r="Z70" s="47" t="str">
        <f t="shared" si="31"/>
        <v xml:space="preserve"> </v>
      </c>
      <c r="AA70" s="83">
        <f t="shared" si="32"/>
        <v>67</v>
      </c>
      <c r="AB70" s="1">
        <v>26</v>
      </c>
      <c r="AC70" s="59">
        <v>0</v>
      </c>
      <c r="AD70" s="139">
        <v>1000</v>
      </c>
      <c r="AE70" s="140">
        <v>1000</v>
      </c>
      <c r="AF70" s="139">
        <v>1000</v>
      </c>
      <c r="AG70" s="140">
        <v>1000</v>
      </c>
      <c r="AH70" s="139">
        <v>1000</v>
      </c>
      <c r="AI70" s="140">
        <v>1000</v>
      </c>
      <c r="AJ70" s="60" t="str">
        <f t="shared" si="28"/>
        <v xml:space="preserve"> </v>
      </c>
      <c r="AK70" s="141" t="str">
        <f t="shared" si="29"/>
        <v xml:space="preserve"> </v>
      </c>
    </row>
    <row r="71" spans="1:37">
      <c r="A71" s="68">
        <f t="shared" si="30"/>
        <v>68</v>
      </c>
      <c r="B71" s="57">
        <v>68</v>
      </c>
      <c r="C71" s="66"/>
      <c r="D71" s="32"/>
      <c r="E71" s="33"/>
      <c r="F71" s="37"/>
      <c r="G71" s="7"/>
      <c r="H71" s="37"/>
      <c r="I71" s="228"/>
      <c r="J71" s="138">
        <f>IF(COUNTIF($F$4:$F71,$F71)&lt;2,$F71," ")</f>
        <v>0</v>
      </c>
      <c r="K71" s="138">
        <f t="shared" si="33"/>
        <v>68</v>
      </c>
      <c r="L71" s="138">
        <f t="shared" si="34"/>
        <v>0</v>
      </c>
      <c r="M71" s="138">
        <f>IF(COUNTIF($F$4:$F71,$F71)&lt;3,$F71," ")</f>
        <v>0</v>
      </c>
      <c r="N71" s="138">
        <f t="shared" si="35"/>
        <v>68</v>
      </c>
      <c r="O71" s="138">
        <f t="shared" si="36"/>
        <v>0</v>
      </c>
      <c r="P71" s="78" t="str">
        <f t="shared" si="37"/>
        <v/>
      </c>
      <c r="Q71" s="78">
        <f t="shared" si="38"/>
        <v>68</v>
      </c>
      <c r="R71" s="78">
        <f t="shared" si="39"/>
        <v>0</v>
      </c>
      <c r="S71" s="138">
        <f>IF(COUNTIF($F$4:$F71,J71)&lt;4,$F71," ")</f>
        <v>0</v>
      </c>
      <c r="T71" s="138">
        <f t="shared" si="40"/>
        <v>68</v>
      </c>
      <c r="U71" s="138">
        <f t="shared" si="41"/>
        <v>0</v>
      </c>
      <c r="V71" s="78" t="str">
        <f t="shared" si="42"/>
        <v/>
      </c>
      <c r="W71" s="78" t="str">
        <f t="shared" si="43"/>
        <v/>
      </c>
      <c r="X71" s="138">
        <f t="shared" si="44"/>
        <v>68</v>
      </c>
      <c r="Y71" s="138">
        <f t="shared" si="45"/>
        <v>0</v>
      </c>
      <c r="Z71" s="47" t="str">
        <f t="shared" si="31"/>
        <v xml:space="preserve"> </v>
      </c>
      <c r="AA71" s="83">
        <f t="shared" si="32"/>
        <v>68</v>
      </c>
      <c r="AB71" s="1">
        <v>27</v>
      </c>
      <c r="AC71" s="59">
        <v>0</v>
      </c>
      <c r="AD71" s="139">
        <v>1000</v>
      </c>
      <c r="AE71" s="140">
        <v>1000</v>
      </c>
      <c r="AF71" s="139">
        <v>1000</v>
      </c>
      <c r="AG71" s="140">
        <v>1000</v>
      </c>
      <c r="AH71" s="139">
        <v>1000</v>
      </c>
      <c r="AI71" s="140">
        <v>1000</v>
      </c>
      <c r="AJ71" s="60" t="str">
        <f t="shared" si="28"/>
        <v xml:space="preserve"> </v>
      </c>
      <c r="AK71" s="141" t="str">
        <f t="shared" si="29"/>
        <v xml:space="preserve"> </v>
      </c>
    </row>
    <row r="72" spans="1:37">
      <c r="A72" s="68">
        <f t="shared" si="30"/>
        <v>69</v>
      </c>
      <c r="B72" s="57">
        <v>69</v>
      </c>
      <c r="C72" s="66"/>
      <c r="D72" s="32"/>
      <c r="E72" s="33"/>
      <c r="F72" s="37"/>
      <c r="G72" s="7"/>
      <c r="H72" s="37"/>
      <c r="I72" s="64"/>
      <c r="J72" s="138">
        <f>IF(COUNTIF($F$4:$F72,$F72)&lt;2,$F72," ")</f>
        <v>0</v>
      </c>
      <c r="K72" s="138">
        <f t="shared" si="33"/>
        <v>69</v>
      </c>
      <c r="L72" s="138">
        <f t="shared" si="34"/>
        <v>0</v>
      </c>
      <c r="M72" s="138">
        <f>IF(COUNTIF($F$4:$F72,$F72)&lt;3,$F72," ")</f>
        <v>0</v>
      </c>
      <c r="N72" s="138">
        <f t="shared" si="35"/>
        <v>69</v>
      </c>
      <c r="O72" s="138">
        <f t="shared" si="36"/>
        <v>0</v>
      </c>
      <c r="P72" s="78" t="str">
        <f t="shared" si="37"/>
        <v/>
      </c>
      <c r="Q72" s="78">
        <f t="shared" si="38"/>
        <v>69</v>
      </c>
      <c r="R72" s="78">
        <f t="shared" si="39"/>
        <v>0</v>
      </c>
      <c r="S72" s="138">
        <f>IF(COUNTIF($F$4:$F72,J72)&lt;4,$F72," ")</f>
        <v>0</v>
      </c>
      <c r="T72" s="138">
        <f t="shared" si="40"/>
        <v>69</v>
      </c>
      <c r="U72" s="138">
        <f t="shared" si="41"/>
        <v>0</v>
      </c>
      <c r="V72" s="78" t="str">
        <f t="shared" si="42"/>
        <v/>
      </c>
      <c r="W72" s="78" t="str">
        <f t="shared" si="43"/>
        <v/>
      </c>
      <c r="X72" s="138">
        <f t="shared" si="44"/>
        <v>69</v>
      </c>
      <c r="Y72" s="138">
        <f t="shared" si="45"/>
        <v>0</v>
      </c>
      <c r="Z72" s="47" t="str">
        <f t="shared" si="31"/>
        <v xml:space="preserve"> </v>
      </c>
      <c r="AA72" s="83">
        <f t="shared" si="32"/>
        <v>69</v>
      </c>
      <c r="AB72" s="1">
        <v>28</v>
      </c>
      <c r="AC72" s="59">
        <v>0</v>
      </c>
      <c r="AD72" s="139">
        <v>1000</v>
      </c>
      <c r="AE72" s="140">
        <v>1000</v>
      </c>
      <c r="AF72" s="139">
        <v>1000</v>
      </c>
      <c r="AG72" s="140">
        <v>1000</v>
      </c>
      <c r="AH72" s="139">
        <v>1000</v>
      </c>
      <c r="AI72" s="140">
        <v>1000</v>
      </c>
      <c r="AJ72" s="60" t="str">
        <f t="shared" si="28"/>
        <v xml:space="preserve"> </v>
      </c>
      <c r="AK72" s="141" t="str">
        <f t="shared" si="29"/>
        <v xml:space="preserve"> </v>
      </c>
    </row>
    <row r="73" spans="1:37">
      <c r="A73" s="68">
        <f t="shared" si="30"/>
        <v>70</v>
      </c>
      <c r="B73" s="57">
        <v>70</v>
      </c>
      <c r="C73" s="66"/>
      <c r="D73" s="32"/>
      <c r="E73" s="33"/>
      <c r="F73" s="37"/>
      <c r="G73" s="7"/>
      <c r="H73" s="37"/>
      <c r="I73" s="228"/>
      <c r="J73" s="138">
        <f>IF(COUNTIF($F$4:$F73,$F73)&lt;2,$F73," ")</f>
        <v>0</v>
      </c>
      <c r="K73" s="138">
        <f t="shared" si="33"/>
        <v>70</v>
      </c>
      <c r="L73" s="138">
        <f t="shared" si="34"/>
        <v>0</v>
      </c>
      <c r="M73" s="138">
        <f>IF(COUNTIF($F$4:$F73,$F73)&lt;3,$F73," ")</f>
        <v>0</v>
      </c>
      <c r="N73" s="138">
        <f t="shared" si="35"/>
        <v>70</v>
      </c>
      <c r="O73" s="138">
        <f t="shared" si="36"/>
        <v>0</v>
      </c>
      <c r="P73" s="78" t="str">
        <f t="shared" si="37"/>
        <v/>
      </c>
      <c r="Q73" s="78">
        <f t="shared" si="38"/>
        <v>70</v>
      </c>
      <c r="R73" s="78">
        <f t="shared" si="39"/>
        <v>0</v>
      </c>
      <c r="S73" s="138">
        <f>IF(COUNTIF($F$4:$F73,J73)&lt;4,$F73," ")</f>
        <v>0</v>
      </c>
      <c r="T73" s="138">
        <f t="shared" si="40"/>
        <v>70</v>
      </c>
      <c r="U73" s="138">
        <f t="shared" si="41"/>
        <v>0</v>
      </c>
      <c r="V73" s="78" t="str">
        <f t="shared" si="42"/>
        <v/>
      </c>
      <c r="W73" s="78" t="str">
        <f t="shared" si="43"/>
        <v/>
      </c>
      <c r="X73" s="138">
        <f t="shared" si="44"/>
        <v>70</v>
      </c>
      <c r="Y73" s="138">
        <f t="shared" si="45"/>
        <v>0</v>
      </c>
      <c r="Z73" s="47" t="str">
        <f t="shared" si="31"/>
        <v xml:space="preserve"> </v>
      </c>
      <c r="AA73" s="83">
        <f t="shared" si="32"/>
        <v>70</v>
      </c>
      <c r="AB73" s="1">
        <v>29</v>
      </c>
      <c r="AC73" s="59">
        <v>0</v>
      </c>
      <c r="AD73" s="139">
        <v>1000</v>
      </c>
      <c r="AE73" s="140">
        <v>1000</v>
      </c>
      <c r="AF73" s="139">
        <v>1000</v>
      </c>
      <c r="AG73" s="140">
        <v>1000</v>
      </c>
      <c r="AH73" s="139">
        <v>1000</v>
      </c>
      <c r="AI73" s="140">
        <v>1000</v>
      </c>
      <c r="AJ73" s="60" t="str">
        <f t="shared" si="28"/>
        <v xml:space="preserve"> </v>
      </c>
      <c r="AK73" s="141" t="str">
        <f t="shared" si="29"/>
        <v xml:space="preserve"> </v>
      </c>
    </row>
    <row r="74" spans="1:37">
      <c r="A74" s="68">
        <f t="shared" si="30"/>
        <v>71</v>
      </c>
      <c r="B74" s="57">
        <v>71</v>
      </c>
      <c r="C74" s="66"/>
      <c r="D74" s="32"/>
      <c r="E74" s="33"/>
      <c r="F74" s="37"/>
      <c r="G74" s="7"/>
      <c r="H74" s="37"/>
      <c r="I74" s="228"/>
      <c r="J74" s="138">
        <f>IF(COUNTIF($F$4:$F74,$F74)&lt;2,$F74," ")</f>
        <v>0</v>
      </c>
      <c r="K74" s="138">
        <f t="shared" si="33"/>
        <v>71</v>
      </c>
      <c r="L74" s="138">
        <f t="shared" si="34"/>
        <v>0</v>
      </c>
      <c r="M74" s="138">
        <f>IF(COUNTIF($F$4:$F74,$F74)&lt;3,$F74," ")</f>
        <v>0</v>
      </c>
      <c r="N74" s="138">
        <f t="shared" si="35"/>
        <v>71</v>
      </c>
      <c r="O74" s="138">
        <f t="shared" si="36"/>
        <v>0</v>
      </c>
      <c r="P74" s="78" t="str">
        <f t="shared" si="37"/>
        <v/>
      </c>
      <c r="Q74" s="78">
        <f t="shared" si="38"/>
        <v>71</v>
      </c>
      <c r="R74" s="78">
        <f t="shared" si="39"/>
        <v>0</v>
      </c>
      <c r="S74" s="138">
        <f>IF(COUNTIF($F$4:$F74,J74)&lt;4,$F74," ")</f>
        <v>0</v>
      </c>
      <c r="T74" s="138">
        <f t="shared" si="40"/>
        <v>71</v>
      </c>
      <c r="U74" s="138">
        <f t="shared" si="41"/>
        <v>0</v>
      </c>
      <c r="V74" s="78" t="str">
        <f t="shared" si="42"/>
        <v/>
      </c>
      <c r="W74" s="78" t="str">
        <f t="shared" si="43"/>
        <v/>
      </c>
      <c r="X74" s="138">
        <f t="shared" si="44"/>
        <v>71</v>
      </c>
      <c r="Y74" s="138">
        <f t="shared" si="45"/>
        <v>0</v>
      </c>
      <c r="Z74" s="47" t="str">
        <f t="shared" si="31"/>
        <v xml:space="preserve"> </v>
      </c>
      <c r="AA74" s="83">
        <f t="shared" si="32"/>
        <v>71</v>
      </c>
      <c r="AB74" s="1">
        <v>30</v>
      </c>
      <c r="AC74" s="59">
        <v>0</v>
      </c>
      <c r="AD74" s="139">
        <v>1000</v>
      </c>
      <c r="AE74" s="140">
        <v>1000</v>
      </c>
      <c r="AF74" s="139">
        <v>1000</v>
      </c>
      <c r="AG74" s="140">
        <v>1000</v>
      </c>
      <c r="AH74" s="139">
        <v>1000</v>
      </c>
      <c r="AI74" s="140">
        <v>1000</v>
      </c>
      <c r="AJ74" s="60" t="str">
        <f t="shared" si="28"/>
        <v xml:space="preserve"> </v>
      </c>
      <c r="AK74" s="141" t="str">
        <f t="shared" si="29"/>
        <v xml:space="preserve"> </v>
      </c>
    </row>
    <row r="75" spans="1:37">
      <c r="A75" s="68">
        <f t="shared" si="30"/>
        <v>72</v>
      </c>
      <c r="B75" s="57">
        <v>72</v>
      </c>
      <c r="C75" s="67"/>
      <c r="D75" s="32"/>
      <c r="E75" s="33"/>
      <c r="F75" s="37"/>
      <c r="G75" s="7"/>
      <c r="H75" s="37"/>
      <c r="I75" s="228"/>
      <c r="J75" s="138">
        <f>IF(COUNTIF($F$4:$F75,$F75)&lt;2,$F75," ")</f>
        <v>0</v>
      </c>
      <c r="K75" s="138">
        <f t="shared" si="33"/>
        <v>72</v>
      </c>
      <c r="L75" s="138">
        <f t="shared" si="34"/>
        <v>0</v>
      </c>
      <c r="M75" s="138">
        <f>IF(COUNTIF($F$4:$F75,$F75)&lt;3,$F75," ")</f>
        <v>0</v>
      </c>
      <c r="N75" s="138">
        <f t="shared" si="35"/>
        <v>72</v>
      </c>
      <c r="O75" s="138">
        <f t="shared" si="36"/>
        <v>0</v>
      </c>
      <c r="P75" s="78" t="str">
        <f t="shared" si="37"/>
        <v/>
      </c>
      <c r="Q75" s="78">
        <f t="shared" si="38"/>
        <v>72</v>
      </c>
      <c r="R75" s="78">
        <f t="shared" si="39"/>
        <v>0</v>
      </c>
      <c r="S75" s="138">
        <f>IF(COUNTIF($F$4:$F75,J75)&lt;4,$F75," ")</f>
        <v>0</v>
      </c>
      <c r="T75" s="138">
        <f t="shared" si="40"/>
        <v>72</v>
      </c>
      <c r="U75" s="138">
        <f t="shared" si="41"/>
        <v>0</v>
      </c>
      <c r="V75" s="78" t="str">
        <f t="shared" si="42"/>
        <v/>
      </c>
      <c r="W75" s="78" t="str">
        <f t="shared" si="43"/>
        <v/>
      </c>
      <c r="X75" s="138">
        <f t="shared" si="44"/>
        <v>72</v>
      </c>
      <c r="Y75" s="138">
        <f t="shared" si="45"/>
        <v>0</v>
      </c>
      <c r="Z75" s="47" t="str">
        <f t="shared" si="31"/>
        <v xml:space="preserve"> </v>
      </c>
      <c r="AA75" s="83">
        <f t="shared" si="32"/>
        <v>72</v>
      </c>
      <c r="AB75" s="1">
        <v>31</v>
      </c>
      <c r="AC75" s="59">
        <v>0</v>
      </c>
      <c r="AD75" s="139">
        <v>1000</v>
      </c>
      <c r="AE75" s="140">
        <v>1000</v>
      </c>
      <c r="AF75" s="139">
        <v>1000</v>
      </c>
      <c r="AG75" s="140">
        <v>1000</v>
      </c>
      <c r="AH75" s="139">
        <v>1000</v>
      </c>
      <c r="AI75" s="140">
        <v>1000</v>
      </c>
      <c r="AJ75" s="60" t="str">
        <f t="shared" si="28"/>
        <v xml:space="preserve"> </v>
      </c>
      <c r="AK75" s="141" t="str">
        <f t="shared" si="29"/>
        <v xml:space="preserve"> </v>
      </c>
    </row>
    <row r="76" spans="1:37">
      <c r="A76" s="68">
        <f t="shared" si="30"/>
        <v>73</v>
      </c>
      <c r="B76" s="57">
        <v>73</v>
      </c>
      <c r="C76" s="67"/>
      <c r="D76" s="32"/>
      <c r="E76" s="33"/>
      <c r="F76" s="37"/>
      <c r="G76" s="7"/>
      <c r="H76" s="37"/>
      <c r="I76" s="228"/>
      <c r="J76" s="138">
        <f>IF(COUNTIF($F$4:$F76,$F76)&lt;2,$F76," ")</f>
        <v>0</v>
      </c>
      <c r="K76" s="138">
        <f t="shared" si="33"/>
        <v>73</v>
      </c>
      <c r="L76" s="138">
        <f t="shared" si="34"/>
        <v>0</v>
      </c>
      <c r="M76" s="138">
        <f>IF(COUNTIF($F$4:$F76,$F76)&lt;3,$F76," ")</f>
        <v>0</v>
      </c>
      <c r="N76" s="138">
        <f t="shared" si="35"/>
        <v>73</v>
      </c>
      <c r="O76" s="138">
        <f t="shared" si="36"/>
        <v>0</v>
      </c>
      <c r="P76" s="78" t="str">
        <f t="shared" si="37"/>
        <v/>
      </c>
      <c r="Q76" s="78">
        <f t="shared" si="38"/>
        <v>73</v>
      </c>
      <c r="R76" s="78">
        <f t="shared" si="39"/>
        <v>0</v>
      </c>
      <c r="S76" s="138">
        <f>IF(COUNTIF($F$4:$F76,J76)&lt;4,$F76," ")</f>
        <v>0</v>
      </c>
      <c r="T76" s="138">
        <f t="shared" si="40"/>
        <v>73</v>
      </c>
      <c r="U76" s="138">
        <f t="shared" si="41"/>
        <v>0</v>
      </c>
      <c r="V76" s="78" t="str">
        <f t="shared" si="42"/>
        <v/>
      </c>
      <c r="W76" s="78" t="str">
        <f t="shared" si="43"/>
        <v/>
      </c>
      <c r="X76" s="138">
        <f t="shared" si="44"/>
        <v>73</v>
      </c>
      <c r="Y76" s="138">
        <f t="shared" si="45"/>
        <v>0</v>
      </c>
      <c r="Z76" s="47" t="str">
        <f t="shared" si="31"/>
        <v xml:space="preserve"> </v>
      </c>
      <c r="AA76" s="83">
        <f t="shared" si="32"/>
        <v>73</v>
      </c>
      <c r="AB76" s="1">
        <v>32</v>
      </c>
      <c r="AC76" s="59">
        <v>0</v>
      </c>
      <c r="AD76" s="139">
        <v>1000</v>
      </c>
      <c r="AE76" s="140">
        <v>1000</v>
      </c>
      <c r="AF76" s="139">
        <v>1000</v>
      </c>
      <c r="AG76" s="140">
        <v>1000</v>
      </c>
      <c r="AH76" s="139">
        <v>1000</v>
      </c>
      <c r="AI76" s="140">
        <v>1000</v>
      </c>
      <c r="AJ76" s="60" t="str">
        <f t="shared" si="28"/>
        <v xml:space="preserve"> </v>
      </c>
      <c r="AK76" s="141" t="str">
        <f t="shared" si="29"/>
        <v xml:space="preserve"> </v>
      </c>
    </row>
    <row r="77" spans="1:37">
      <c r="A77" s="68">
        <f t="shared" si="30"/>
        <v>74</v>
      </c>
      <c r="B77" s="57">
        <v>74</v>
      </c>
      <c r="C77" s="67"/>
      <c r="D77" s="32"/>
      <c r="E77" s="33"/>
      <c r="F77" s="37"/>
      <c r="G77" s="7"/>
      <c r="H77" s="37"/>
      <c r="I77" s="228"/>
      <c r="J77" s="138">
        <f>IF(COUNTIF($F$4:$F77,$F77)&lt;2,$F77," ")</f>
        <v>0</v>
      </c>
      <c r="K77" s="138">
        <f t="shared" si="33"/>
        <v>74</v>
      </c>
      <c r="L77" s="138">
        <f t="shared" si="34"/>
        <v>0</v>
      </c>
      <c r="M77" s="138">
        <f>IF(COUNTIF($F$4:$F77,$F77)&lt;3,$F77," ")</f>
        <v>0</v>
      </c>
      <c r="N77" s="138">
        <f t="shared" si="35"/>
        <v>74</v>
      </c>
      <c r="O77" s="138">
        <f t="shared" si="36"/>
        <v>0</v>
      </c>
      <c r="P77" s="78" t="str">
        <f t="shared" si="37"/>
        <v/>
      </c>
      <c r="Q77" s="78">
        <f t="shared" si="38"/>
        <v>74</v>
      </c>
      <c r="R77" s="78">
        <f t="shared" si="39"/>
        <v>0</v>
      </c>
      <c r="S77" s="138">
        <f>IF(COUNTIF($F$4:$F77,J77)&lt;4,$F77," ")</f>
        <v>0</v>
      </c>
      <c r="T77" s="138">
        <f t="shared" si="40"/>
        <v>74</v>
      </c>
      <c r="U77" s="138">
        <f t="shared" si="41"/>
        <v>0</v>
      </c>
      <c r="V77" s="78" t="str">
        <f t="shared" si="42"/>
        <v/>
      </c>
      <c r="W77" s="78" t="str">
        <f t="shared" si="43"/>
        <v/>
      </c>
      <c r="X77" s="138">
        <f t="shared" si="44"/>
        <v>74</v>
      </c>
      <c r="Y77" s="138">
        <f t="shared" si="45"/>
        <v>0</v>
      </c>
      <c r="Z77" s="47" t="str">
        <f t="shared" si="31"/>
        <v xml:space="preserve"> </v>
      </c>
      <c r="AA77" s="83">
        <f t="shared" si="32"/>
        <v>74</v>
      </c>
      <c r="AB77" s="1">
        <v>33</v>
      </c>
      <c r="AC77" s="59">
        <v>0</v>
      </c>
      <c r="AD77" s="139">
        <v>1000</v>
      </c>
      <c r="AE77" s="140">
        <v>1000</v>
      </c>
      <c r="AF77" s="139">
        <v>1000</v>
      </c>
      <c r="AG77" s="140">
        <v>1000</v>
      </c>
      <c r="AH77" s="139">
        <v>1000</v>
      </c>
      <c r="AI77" s="140">
        <v>1000</v>
      </c>
      <c r="AJ77" s="60" t="str">
        <f t="shared" si="28"/>
        <v xml:space="preserve"> </v>
      </c>
      <c r="AK77" s="141" t="str">
        <f t="shared" si="29"/>
        <v xml:space="preserve"> </v>
      </c>
    </row>
    <row r="78" spans="1:37">
      <c r="A78" s="68">
        <f t="shared" si="30"/>
        <v>75</v>
      </c>
      <c r="B78" s="57">
        <v>75</v>
      </c>
      <c r="C78" s="67"/>
      <c r="D78" s="32"/>
      <c r="E78" s="33"/>
      <c r="F78" s="37"/>
      <c r="G78" s="7"/>
      <c r="H78" s="37"/>
      <c r="I78" s="64"/>
      <c r="J78" s="138">
        <f>IF(COUNTIF($F$4:$F78,$F78)&lt;2,$F78," ")</f>
        <v>0</v>
      </c>
      <c r="K78" s="138">
        <f t="shared" si="33"/>
        <v>75</v>
      </c>
      <c r="L78" s="138">
        <f t="shared" si="34"/>
        <v>0</v>
      </c>
      <c r="M78" s="138">
        <f>IF(COUNTIF($F$4:$F78,$F78)&lt;3,$F78," ")</f>
        <v>0</v>
      </c>
      <c r="N78" s="138">
        <f t="shared" si="35"/>
        <v>75</v>
      </c>
      <c r="O78" s="138">
        <f t="shared" si="36"/>
        <v>0</v>
      </c>
      <c r="P78" s="78" t="str">
        <f t="shared" si="37"/>
        <v/>
      </c>
      <c r="Q78" s="78">
        <f t="shared" si="38"/>
        <v>75</v>
      </c>
      <c r="R78" s="78">
        <f t="shared" si="39"/>
        <v>0</v>
      </c>
      <c r="S78" s="138">
        <f>IF(COUNTIF($F$4:$F78,J78)&lt;4,$F78," ")</f>
        <v>0</v>
      </c>
      <c r="T78" s="138">
        <f t="shared" si="40"/>
        <v>75</v>
      </c>
      <c r="U78" s="138">
        <f t="shared" si="41"/>
        <v>0</v>
      </c>
      <c r="V78" s="78" t="str">
        <f t="shared" si="42"/>
        <v/>
      </c>
      <c r="W78" s="78" t="str">
        <f t="shared" si="43"/>
        <v/>
      </c>
      <c r="X78" s="138">
        <f t="shared" si="44"/>
        <v>75</v>
      </c>
      <c r="Y78" s="138">
        <f t="shared" si="45"/>
        <v>0</v>
      </c>
      <c r="Z78" s="47" t="str">
        <f t="shared" si="31"/>
        <v xml:space="preserve"> </v>
      </c>
      <c r="AA78" s="83">
        <f t="shared" si="32"/>
        <v>75</v>
      </c>
      <c r="AB78" s="1">
        <v>34</v>
      </c>
      <c r="AC78" s="59">
        <v>0</v>
      </c>
      <c r="AD78" s="139">
        <v>1000</v>
      </c>
      <c r="AE78" s="140">
        <v>1000</v>
      </c>
      <c r="AF78" s="139">
        <v>1000</v>
      </c>
      <c r="AG78" s="140">
        <v>1000</v>
      </c>
      <c r="AH78" s="139">
        <v>1000</v>
      </c>
      <c r="AI78" s="140">
        <v>1000</v>
      </c>
      <c r="AJ78" s="60" t="str">
        <f t="shared" si="28"/>
        <v xml:space="preserve"> </v>
      </c>
      <c r="AK78" s="141" t="str">
        <f t="shared" si="29"/>
        <v xml:space="preserve"> </v>
      </c>
    </row>
    <row r="79" spans="1:37">
      <c r="A79" s="68">
        <f t="shared" si="30"/>
        <v>76</v>
      </c>
      <c r="B79" s="57">
        <v>76</v>
      </c>
      <c r="C79" s="67"/>
      <c r="D79" s="32"/>
      <c r="E79" s="33"/>
      <c r="F79" s="37"/>
      <c r="G79" s="7"/>
      <c r="H79" s="37"/>
      <c r="I79" s="228"/>
      <c r="J79" s="138">
        <f>IF(COUNTIF($F$4:$F79,$F79)&lt;2,$F79," ")</f>
        <v>0</v>
      </c>
      <c r="K79" s="138">
        <f t="shared" si="33"/>
        <v>76</v>
      </c>
      <c r="L79" s="138">
        <f t="shared" si="34"/>
        <v>0</v>
      </c>
      <c r="M79" s="138">
        <f>IF(COUNTIF($F$4:$F79,$F79)&lt;3,$F79," ")</f>
        <v>0</v>
      </c>
      <c r="N79" s="138">
        <f t="shared" si="35"/>
        <v>76</v>
      </c>
      <c r="O79" s="138">
        <f t="shared" si="36"/>
        <v>0</v>
      </c>
      <c r="P79" s="78" t="str">
        <f t="shared" si="37"/>
        <v/>
      </c>
      <c r="Q79" s="78">
        <f t="shared" si="38"/>
        <v>76</v>
      </c>
      <c r="R79" s="78">
        <f t="shared" si="39"/>
        <v>0</v>
      </c>
      <c r="S79" s="138">
        <f>IF(COUNTIF($F$4:$F79,J79)&lt;4,$F79," ")</f>
        <v>0</v>
      </c>
      <c r="T79" s="138">
        <f t="shared" si="40"/>
        <v>76</v>
      </c>
      <c r="U79" s="138">
        <f t="shared" si="41"/>
        <v>0</v>
      </c>
      <c r="V79" s="78" t="str">
        <f t="shared" si="42"/>
        <v/>
      </c>
      <c r="W79" s="78" t="str">
        <f t="shared" si="43"/>
        <v/>
      </c>
      <c r="X79" s="138">
        <f t="shared" si="44"/>
        <v>76</v>
      </c>
      <c r="Y79" s="138">
        <f t="shared" si="45"/>
        <v>0</v>
      </c>
      <c r="Z79" s="47" t="str">
        <f t="shared" si="31"/>
        <v xml:space="preserve"> </v>
      </c>
      <c r="AA79" s="83">
        <f t="shared" si="32"/>
        <v>76</v>
      </c>
      <c r="AB79" s="1">
        <v>35</v>
      </c>
      <c r="AC79" s="59">
        <v>0</v>
      </c>
      <c r="AD79" s="139">
        <v>1000</v>
      </c>
      <c r="AE79" s="140">
        <v>1000</v>
      </c>
      <c r="AF79" s="139">
        <v>1000</v>
      </c>
      <c r="AG79" s="140">
        <v>1000</v>
      </c>
      <c r="AH79" s="139">
        <v>1000</v>
      </c>
      <c r="AI79" s="140">
        <v>1000</v>
      </c>
      <c r="AJ79" s="60" t="str">
        <f t="shared" si="28"/>
        <v xml:space="preserve"> </v>
      </c>
      <c r="AK79" s="141" t="str">
        <f t="shared" si="29"/>
        <v xml:space="preserve"> </v>
      </c>
    </row>
    <row r="80" spans="1:37">
      <c r="A80" s="68">
        <f t="shared" si="30"/>
        <v>77</v>
      </c>
      <c r="B80" s="57">
        <v>77</v>
      </c>
      <c r="C80" s="67"/>
      <c r="D80" s="32"/>
      <c r="E80" s="33"/>
      <c r="F80" s="37"/>
      <c r="G80" s="7"/>
      <c r="H80" s="37"/>
      <c r="I80" s="64"/>
      <c r="J80" s="138">
        <f>IF(COUNTIF($F$4:$F80,$F80)&lt;2,$F80," ")</f>
        <v>0</v>
      </c>
      <c r="K80" s="138">
        <f t="shared" si="33"/>
        <v>77</v>
      </c>
      <c r="L80" s="138">
        <f t="shared" si="34"/>
        <v>0</v>
      </c>
      <c r="M80" s="138">
        <f>IF(COUNTIF($F$4:$F80,$F80)&lt;3,$F80," ")</f>
        <v>0</v>
      </c>
      <c r="N80" s="138">
        <f t="shared" si="35"/>
        <v>77</v>
      </c>
      <c r="O80" s="138">
        <f t="shared" si="36"/>
        <v>0</v>
      </c>
      <c r="P80" s="78" t="str">
        <f t="shared" si="37"/>
        <v/>
      </c>
      <c r="Q80" s="78">
        <f t="shared" si="38"/>
        <v>77</v>
      </c>
      <c r="R80" s="78">
        <f t="shared" si="39"/>
        <v>0</v>
      </c>
      <c r="S80" s="138">
        <f>IF(COUNTIF($F$4:$F80,J80)&lt;4,$F80," ")</f>
        <v>0</v>
      </c>
      <c r="T80" s="138">
        <f t="shared" si="40"/>
        <v>77</v>
      </c>
      <c r="U80" s="138">
        <f t="shared" si="41"/>
        <v>0</v>
      </c>
      <c r="V80" s="78" t="str">
        <f t="shared" si="42"/>
        <v/>
      </c>
      <c r="W80" s="78" t="str">
        <f t="shared" si="43"/>
        <v/>
      </c>
      <c r="X80" s="138">
        <f t="shared" si="44"/>
        <v>77</v>
      </c>
      <c r="Y80" s="138">
        <f t="shared" si="45"/>
        <v>0</v>
      </c>
      <c r="Z80" s="47" t="str">
        <f t="shared" ref="Z80:Z143" si="46">IF(COUNTIF($C$4:$C$203,C80)&gt;1,"X"," ")</f>
        <v xml:space="preserve"> </v>
      </c>
      <c r="AA80" s="83">
        <f t="shared" ref="AA80:AA143" si="47">IF(COUNTIF($B$4:$B$203,B80)&gt;1,"T",B80)</f>
        <v>77</v>
      </c>
    </row>
    <row r="81" spans="1:27">
      <c r="A81" s="68">
        <f t="shared" si="30"/>
        <v>78</v>
      </c>
      <c r="B81" s="57">
        <v>78</v>
      </c>
      <c r="C81" s="67"/>
      <c r="D81" s="32"/>
      <c r="E81" s="33"/>
      <c r="F81" s="37"/>
      <c r="G81" s="7"/>
      <c r="H81" s="37"/>
      <c r="I81" s="228"/>
      <c r="J81" s="138">
        <f>IF(COUNTIF($F$4:$F81,$F81)&lt;2,$F81," ")</f>
        <v>0</v>
      </c>
      <c r="K81" s="138">
        <f t="shared" si="33"/>
        <v>78</v>
      </c>
      <c r="L81" s="138">
        <f t="shared" si="34"/>
        <v>0</v>
      </c>
      <c r="M81" s="138">
        <f>IF(COUNTIF($F$4:$F81,$F81)&lt;3,$F81," ")</f>
        <v>0</v>
      </c>
      <c r="N81" s="138">
        <f t="shared" si="35"/>
        <v>78</v>
      </c>
      <c r="O81" s="138">
        <f t="shared" si="36"/>
        <v>0</v>
      </c>
      <c r="P81" s="78" t="str">
        <f t="shared" si="37"/>
        <v/>
      </c>
      <c r="Q81" s="78">
        <f t="shared" si="38"/>
        <v>78</v>
      </c>
      <c r="R81" s="78">
        <f t="shared" si="39"/>
        <v>0</v>
      </c>
      <c r="S81" s="138">
        <f>IF(COUNTIF($F$4:$F81,J81)&lt;4,$F81," ")</f>
        <v>0</v>
      </c>
      <c r="T81" s="138">
        <f t="shared" si="40"/>
        <v>78</v>
      </c>
      <c r="U81" s="138">
        <f t="shared" si="41"/>
        <v>0</v>
      </c>
      <c r="V81" s="78" t="str">
        <f t="shared" si="42"/>
        <v/>
      </c>
      <c r="W81" s="78" t="str">
        <f t="shared" si="43"/>
        <v/>
      </c>
      <c r="X81" s="138">
        <f t="shared" si="44"/>
        <v>78</v>
      </c>
      <c r="Y81" s="138">
        <f t="shared" si="45"/>
        <v>0</v>
      </c>
      <c r="Z81" s="47" t="str">
        <f t="shared" si="46"/>
        <v xml:space="preserve"> </v>
      </c>
      <c r="AA81" s="83">
        <f t="shared" si="47"/>
        <v>78</v>
      </c>
    </row>
    <row r="82" spans="1:27">
      <c r="A82" s="68">
        <f t="shared" si="30"/>
        <v>79</v>
      </c>
      <c r="B82" s="57">
        <v>79</v>
      </c>
      <c r="C82" s="67"/>
      <c r="D82" s="32"/>
      <c r="E82" s="33"/>
      <c r="F82" s="37"/>
      <c r="G82" s="7"/>
      <c r="H82" s="37"/>
      <c r="I82" s="64"/>
      <c r="J82" s="138">
        <f>IF(COUNTIF($F$4:$F82,$F82)&lt;2,$F82," ")</f>
        <v>0</v>
      </c>
      <c r="K82" s="138">
        <f t="shared" si="33"/>
        <v>79</v>
      </c>
      <c r="L82" s="138">
        <f t="shared" si="34"/>
        <v>0</v>
      </c>
      <c r="M82" s="138">
        <f>IF(COUNTIF($F$4:$F82,$F82)&lt;3,$F82," ")</f>
        <v>0</v>
      </c>
      <c r="N82" s="138">
        <f t="shared" si="35"/>
        <v>79</v>
      </c>
      <c r="O82" s="138">
        <f t="shared" si="36"/>
        <v>0</v>
      </c>
      <c r="P82" s="78" t="str">
        <f t="shared" si="37"/>
        <v/>
      </c>
      <c r="Q82" s="78">
        <f t="shared" si="38"/>
        <v>79</v>
      </c>
      <c r="R82" s="78">
        <f t="shared" si="39"/>
        <v>0</v>
      </c>
      <c r="S82" s="138">
        <f>IF(COUNTIF($F$4:$F82,J82)&lt;4,$F82," ")</f>
        <v>0</v>
      </c>
      <c r="T82" s="138">
        <f t="shared" si="40"/>
        <v>79</v>
      </c>
      <c r="U82" s="138">
        <f t="shared" si="41"/>
        <v>0</v>
      </c>
      <c r="V82" s="78" t="str">
        <f t="shared" si="42"/>
        <v/>
      </c>
      <c r="W82" s="78" t="str">
        <f t="shared" si="43"/>
        <v/>
      </c>
      <c r="X82" s="138">
        <f t="shared" si="44"/>
        <v>79</v>
      </c>
      <c r="Y82" s="138">
        <f t="shared" si="45"/>
        <v>0</v>
      </c>
      <c r="Z82" s="47" t="str">
        <f t="shared" si="46"/>
        <v xml:space="preserve"> </v>
      </c>
      <c r="AA82" s="83">
        <f t="shared" si="47"/>
        <v>79</v>
      </c>
    </row>
    <row r="83" spans="1:27">
      <c r="A83" s="68">
        <f t="shared" si="30"/>
        <v>80</v>
      </c>
      <c r="B83" s="57">
        <v>80</v>
      </c>
      <c r="C83" s="67"/>
      <c r="D83" s="32"/>
      <c r="E83" s="33"/>
      <c r="F83" s="37"/>
      <c r="G83" s="7"/>
      <c r="H83" s="37"/>
      <c r="I83" s="64"/>
      <c r="J83" s="138">
        <f>IF(COUNTIF($F$4:$F83,$F83)&lt;2,$F83," ")</f>
        <v>0</v>
      </c>
      <c r="K83" s="138">
        <f t="shared" si="33"/>
        <v>80</v>
      </c>
      <c r="L83" s="138">
        <f t="shared" si="34"/>
        <v>0</v>
      </c>
      <c r="M83" s="138">
        <f>IF(COUNTIF($F$4:$F83,$F83)&lt;3,$F83," ")</f>
        <v>0</v>
      </c>
      <c r="N83" s="138">
        <f t="shared" si="35"/>
        <v>80</v>
      </c>
      <c r="O83" s="138">
        <f t="shared" si="36"/>
        <v>0</v>
      </c>
      <c r="P83" s="78" t="str">
        <f t="shared" si="37"/>
        <v/>
      </c>
      <c r="Q83" s="78">
        <f t="shared" si="38"/>
        <v>80</v>
      </c>
      <c r="R83" s="78">
        <f t="shared" si="39"/>
        <v>0</v>
      </c>
      <c r="S83" s="138">
        <f>IF(COUNTIF($F$4:$F83,J83)&lt;4,$F83," ")</f>
        <v>0</v>
      </c>
      <c r="T83" s="138">
        <f t="shared" si="40"/>
        <v>80</v>
      </c>
      <c r="U83" s="138">
        <f t="shared" si="41"/>
        <v>0</v>
      </c>
      <c r="V83" s="78" t="str">
        <f t="shared" si="42"/>
        <v/>
      </c>
      <c r="W83" s="78" t="str">
        <f t="shared" si="43"/>
        <v/>
      </c>
      <c r="X83" s="138">
        <f t="shared" si="44"/>
        <v>80</v>
      </c>
      <c r="Y83" s="138">
        <f t="shared" si="45"/>
        <v>0</v>
      </c>
      <c r="Z83" s="47" t="str">
        <f t="shared" si="46"/>
        <v xml:space="preserve"> </v>
      </c>
      <c r="AA83" s="83">
        <f t="shared" si="47"/>
        <v>80</v>
      </c>
    </row>
    <row r="84" spans="1:27">
      <c r="A84" s="68">
        <f t="shared" si="30"/>
        <v>81</v>
      </c>
      <c r="B84" s="57">
        <v>81</v>
      </c>
      <c r="C84" s="67"/>
      <c r="D84" s="32"/>
      <c r="E84" s="33"/>
      <c r="F84" s="37"/>
      <c r="G84" s="7"/>
      <c r="H84" s="37"/>
      <c r="I84" s="64"/>
      <c r="J84" s="138">
        <f>IF(COUNTIF($F$4:$F84,$F84)&lt;2,$F84," ")</f>
        <v>0</v>
      </c>
      <c r="K84" s="138">
        <f t="shared" si="33"/>
        <v>81</v>
      </c>
      <c r="L84" s="138">
        <f t="shared" si="34"/>
        <v>0</v>
      </c>
      <c r="M84" s="138">
        <f>IF(COUNTIF($F$4:$F84,$F84)&lt;3,$F84," ")</f>
        <v>0</v>
      </c>
      <c r="N84" s="138">
        <f t="shared" si="35"/>
        <v>81</v>
      </c>
      <c r="O84" s="138">
        <f t="shared" si="36"/>
        <v>0</v>
      </c>
      <c r="P84" s="78" t="str">
        <f t="shared" si="37"/>
        <v/>
      </c>
      <c r="Q84" s="78">
        <f t="shared" si="38"/>
        <v>81</v>
      </c>
      <c r="R84" s="78">
        <f t="shared" si="39"/>
        <v>0</v>
      </c>
      <c r="S84" s="138">
        <f>IF(COUNTIF($F$4:$F84,J84)&lt;4,$F84," ")</f>
        <v>0</v>
      </c>
      <c r="T84" s="138">
        <f t="shared" si="40"/>
        <v>81</v>
      </c>
      <c r="U84" s="138">
        <f t="shared" si="41"/>
        <v>0</v>
      </c>
      <c r="V84" s="78" t="str">
        <f t="shared" si="42"/>
        <v/>
      </c>
      <c r="W84" s="78" t="str">
        <f t="shared" si="43"/>
        <v/>
      </c>
      <c r="X84" s="138">
        <f t="shared" si="44"/>
        <v>81</v>
      </c>
      <c r="Y84" s="138">
        <f t="shared" si="45"/>
        <v>0</v>
      </c>
      <c r="Z84" s="47" t="str">
        <f t="shared" si="46"/>
        <v xml:space="preserve"> </v>
      </c>
      <c r="AA84" s="83">
        <f t="shared" si="47"/>
        <v>81</v>
      </c>
    </row>
    <row r="85" spans="1:27">
      <c r="A85" s="68">
        <f t="shared" si="30"/>
        <v>82</v>
      </c>
      <c r="B85" s="57">
        <v>82</v>
      </c>
      <c r="C85" s="67"/>
      <c r="D85" s="32"/>
      <c r="E85" s="33"/>
      <c r="F85" s="37"/>
      <c r="G85" s="7"/>
      <c r="H85" s="37"/>
      <c r="I85" s="64"/>
      <c r="J85" s="138">
        <f>IF(COUNTIF($F$4:$F85,$F85)&lt;2,$F85," ")</f>
        <v>0</v>
      </c>
      <c r="K85" s="138">
        <f t="shared" si="33"/>
        <v>82</v>
      </c>
      <c r="L85" s="138">
        <f t="shared" si="34"/>
        <v>0</v>
      </c>
      <c r="M85" s="138">
        <f>IF(COUNTIF($F$4:$F85,$F85)&lt;3,$F85," ")</f>
        <v>0</v>
      </c>
      <c r="N85" s="138">
        <f t="shared" si="35"/>
        <v>82</v>
      </c>
      <c r="O85" s="138">
        <f t="shared" si="36"/>
        <v>0</v>
      </c>
      <c r="P85" s="78" t="str">
        <f t="shared" si="37"/>
        <v/>
      </c>
      <c r="Q85" s="78">
        <f t="shared" si="38"/>
        <v>82</v>
      </c>
      <c r="R85" s="78">
        <f t="shared" si="39"/>
        <v>0</v>
      </c>
      <c r="S85" s="138">
        <f>IF(COUNTIF($F$4:$F85,J85)&lt;4,$F85," ")</f>
        <v>0</v>
      </c>
      <c r="T85" s="138">
        <f t="shared" si="40"/>
        <v>82</v>
      </c>
      <c r="U85" s="138">
        <f t="shared" si="41"/>
        <v>0</v>
      </c>
      <c r="V85" s="78" t="str">
        <f t="shared" si="42"/>
        <v/>
      </c>
      <c r="W85" s="78" t="str">
        <f t="shared" si="43"/>
        <v/>
      </c>
      <c r="X85" s="138">
        <f t="shared" si="44"/>
        <v>82</v>
      </c>
      <c r="Y85" s="138">
        <f t="shared" si="45"/>
        <v>0</v>
      </c>
      <c r="Z85" s="47" t="str">
        <f t="shared" si="46"/>
        <v xml:space="preserve"> </v>
      </c>
      <c r="AA85" s="83">
        <f t="shared" si="47"/>
        <v>82</v>
      </c>
    </row>
    <row r="86" spans="1:27">
      <c r="A86" s="68">
        <f t="shared" si="30"/>
        <v>83</v>
      </c>
      <c r="B86" s="57">
        <v>83</v>
      </c>
      <c r="C86" s="67"/>
      <c r="D86" s="32"/>
      <c r="E86" s="33"/>
      <c r="F86" s="37"/>
      <c r="G86" s="7"/>
      <c r="H86" s="37"/>
      <c r="I86" s="64"/>
      <c r="J86" s="138">
        <f>IF(COUNTIF($F$4:$F86,$F86)&lt;2,$F86," ")</f>
        <v>0</v>
      </c>
      <c r="K86" s="138">
        <f t="shared" si="33"/>
        <v>83</v>
      </c>
      <c r="L86" s="138">
        <f t="shared" si="34"/>
        <v>0</v>
      </c>
      <c r="M86" s="138">
        <f>IF(COUNTIF($F$4:$F86,$F86)&lt;3,$F86," ")</f>
        <v>0</v>
      </c>
      <c r="N86" s="138">
        <f t="shared" si="35"/>
        <v>83</v>
      </c>
      <c r="O86" s="138">
        <f t="shared" si="36"/>
        <v>0</v>
      </c>
      <c r="P86" s="78" t="str">
        <f t="shared" si="37"/>
        <v/>
      </c>
      <c r="Q86" s="78">
        <f t="shared" si="38"/>
        <v>83</v>
      </c>
      <c r="R86" s="78">
        <f t="shared" si="39"/>
        <v>0</v>
      </c>
      <c r="S86" s="138">
        <f>IF(COUNTIF($F$4:$F86,J86)&lt;4,$F86," ")</f>
        <v>0</v>
      </c>
      <c r="T86" s="138">
        <f t="shared" si="40"/>
        <v>83</v>
      </c>
      <c r="U86" s="138">
        <f t="shared" si="41"/>
        <v>0</v>
      </c>
      <c r="V86" s="78" t="str">
        <f t="shared" si="42"/>
        <v/>
      </c>
      <c r="W86" s="78" t="str">
        <f t="shared" si="43"/>
        <v/>
      </c>
      <c r="X86" s="138">
        <f t="shared" si="44"/>
        <v>83</v>
      </c>
      <c r="Y86" s="138">
        <f t="shared" si="45"/>
        <v>0</v>
      </c>
      <c r="Z86" s="47" t="str">
        <f t="shared" si="46"/>
        <v xml:space="preserve"> </v>
      </c>
      <c r="AA86" s="83">
        <f t="shared" si="47"/>
        <v>83</v>
      </c>
    </row>
    <row r="87" spans="1:27">
      <c r="A87" s="68">
        <f t="shared" si="30"/>
        <v>84</v>
      </c>
      <c r="B87" s="57">
        <v>84</v>
      </c>
      <c r="C87" s="67"/>
      <c r="D87" s="32"/>
      <c r="E87" s="33"/>
      <c r="F87" s="37"/>
      <c r="G87" s="7"/>
      <c r="H87" s="37"/>
      <c r="I87" s="64"/>
      <c r="J87" s="138">
        <f>IF(COUNTIF($F$4:$F87,$F87)&lt;2,$F87," ")</f>
        <v>0</v>
      </c>
      <c r="K87" s="138">
        <f t="shared" si="33"/>
        <v>84</v>
      </c>
      <c r="L87" s="138">
        <f t="shared" si="34"/>
        <v>0</v>
      </c>
      <c r="M87" s="138">
        <f>IF(COUNTIF($F$4:$F87,$F87)&lt;3,$F87," ")</f>
        <v>0</v>
      </c>
      <c r="N87" s="138">
        <f t="shared" si="35"/>
        <v>84</v>
      </c>
      <c r="O87" s="138">
        <f t="shared" si="36"/>
        <v>0</v>
      </c>
      <c r="P87" s="78" t="str">
        <f t="shared" si="37"/>
        <v/>
      </c>
      <c r="Q87" s="78">
        <f t="shared" si="38"/>
        <v>84</v>
      </c>
      <c r="R87" s="78">
        <f t="shared" si="39"/>
        <v>0</v>
      </c>
      <c r="S87" s="138">
        <f>IF(COUNTIF($F$4:$F87,J87)&lt;4,$F87," ")</f>
        <v>0</v>
      </c>
      <c r="T87" s="138">
        <f t="shared" si="40"/>
        <v>84</v>
      </c>
      <c r="U87" s="138">
        <f t="shared" si="41"/>
        <v>0</v>
      </c>
      <c r="V87" s="78" t="str">
        <f t="shared" si="42"/>
        <v/>
      </c>
      <c r="W87" s="78" t="str">
        <f t="shared" si="43"/>
        <v/>
      </c>
      <c r="X87" s="138">
        <f t="shared" si="44"/>
        <v>84</v>
      </c>
      <c r="Y87" s="138">
        <f t="shared" si="45"/>
        <v>0</v>
      </c>
      <c r="Z87" s="47" t="str">
        <f t="shared" si="46"/>
        <v xml:space="preserve"> </v>
      </c>
      <c r="AA87" s="83">
        <f t="shared" si="47"/>
        <v>84</v>
      </c>
    </row>
    <row r="88" spans="1:27">
      <c r="A88" s="68">
        <f t="shared" si="30"/>
        <v>85</v>
      </c>
      <c r="B88" s="57">
        <v>85</v>
      </c>
      <c r="C88" s="67"/>
      <c r="D88" s="32"/>
      <c r="E88" s="33"/>
      <c r="F88" s="37"/>
      <c r="G88" s="7"/>
      <c r="H88" s="37"/>
      <c r="I88" s="64"/>
      <c r="J88" s="138">
        <f>IF(COUNTIF($F$4:$F88,$F88)&lt;2,$F88," ")</f>
        <v>0</v>
      </c>
      <c r="K88" s="138">
        <f t="shared" si="33"/>
        <v>85</v>
      </c>
      <c r="L88" s="138">
        <f t="shared" si="34"/>
        <v>0</v>
      </c>
      <c r="M88" s="138">
        <f>IF(COUNTIF($F$4:$F88,$F88)&lt;3,$F88," ")</f>
        <v>0</v>
      </c>
      <c r="N88" s="138">
        <f t="shared" si="35"/>
        <v>85</v>
      </c>
      <c r="O88" s="138">
        <f t="shared" si="36"/>
        <v>0</v>
      </c>
      <c r="P88" s="78" t="str">
        <f t="shared" si="37"/>
        <v/>
      </c>
      <c r="Q88" s="78">
        <f t="shared" si="38"/>
        <v>85</v>
      </c>
      <c r="R88" s="78">
        <f t="shared" si="39"/>
        <v>0</v>
      </c>
      <c r="S88" s="138">
        <f>IF(COUNTIF($F$4:$F88,J88)&lt;4,$F88," ")</f>
        <v>0</v>
      </c>
      <c r="T88" s="138">
        <f t="shared" si="40"/>
        <v>85</v>
      </c>
      <c r="U88" s="138">
        <f t="shared" si="41"/>
        <v>0</v>
      </c>
      <c r="V88" s="78" t="str">
        <f t="shared" si="42"/>
        <v/>
      </c>
      <c r="W88" s="78" t="str">
        <f t="shared" si="43"/>
        <v/>
      </c>
      <c r="X88" s="138">
        <f t="shared" si="44"/>
        <v>85</v>
      </c>
      <c r="Y88" s="138">
        <f t="shared" si="45"/>
        <v>0</v>
      </c>
      <c r="Z88" s="47" t="str">
        <f t="shared" si="46"/>
        <v xml:space="preserve"> </v>
      </c>
      <c r="AA88" s="83">
        <f t="shared" si="47"/>
        <v>85</v>
      </c>
    </row>
    <row r="89" spans="1:27">
      <c r="A89" s="68">
        <f t="shared" si="30"/>
        <v>86</v>
      </c>
      <c r="B89" s="57">
        <v>86</v>
      </c>
      <c r="C89" s="67"/>
      <c r="D89" s="32"/>
      <c r="E89" s="33"/>
      <c r="F89" s="37"/>
      <c r="G89" s="7"/>
      <c r="H89" s="37"/>
      <c r="I89" s="64"/>
      <c r="J89" s="138">
        <f>IF(COUNTIF($F$4:$F89,$F89)&lt;2,$F89," ")</f>
        <v>0</v>
      </c>
      <c r="K89" s="138">
        <f t="shared" si="33"/>
        <v>86</v>
      </c>
      <c r="L89" s="138">
        <f t="shared" si="34"/>
        <v>0</v>
      </c>
      <c r="M89" s="138">
        <f>IF(COUNTIF($F$4:$F89,$F89)&lt;3,$F89," ")</f>
        <v>0</v>
      </c>
      <c r="N89" s="138">
        <f t="shared" si="35"/>
        <v>86</v>
      </c>
      <c r="O89" s="138">
        <f t="shared" si="36"/>
        <v>0</v>
      </c>
      <c r="P89" s="78" t="str">
        <f t="shared" si="37"/>
        <v/>
      </c>
      <c r="Q89" s="78">
        <f t="shared" si="38"/>
        <v>86</v>
      </c>
      <c r="R89" s="78">
        <f t="shared" si="39"/>
        <v>0</v>
      </c>
      <c r="S89" s="138">
        <f>IF(COUNTIF($F$4:$F89,J89)&lt;4,$F89," ")</f>
        <v>0</v>
      </c>
      <c r="T89" s="138">
        <f t="shared" si="40"/>
        <v>86</v>
      </c>
      <c r="U89" s="138">
        <f t="shared" si="41"/>
        <v>0</v>
      </c>
      <c r="V89" s="78" t="str">
        <f t="shared" si="42"/>
        <v/>
      </c>
      <c r="W89" s="78" t="str">
        <f t="shared" si="43"/>
        <v/>
      </c>
      <c r="X89" s="138">
        <f t="shared" si="44"/>
        <v>86</v>
      </c>
      <c r="Y89" s="138">
        <f t="shared" si="45"/>
        <v>0</v>
      </c>
      <c r="Z89" s="47" t="str">
        <f t="shared" si="46"/>
        <v xml:space="preserve"> </v>
      </c>
      <c r="AA89" s="83">
        <f t="shared" si="47"/>
        <v>86</v>
      </c>
    </row>
    <row r="90" spans="1:27">
      <c r="A90" s="68">
        <f t="shared" si="30"/>
        <v>87</v>
      </c>
      <c r="B90" s="57">
        <v>87</v>
      </c>
      <c r="C90" s="67"/>
      <c r="D90" s="32"/>
      <c r="E90" s="33"/>
      <c r="F90" s="37"/>
      <c r="G90" s="7"/>
      <c r="H90" s="37"/>
      <c r="I90" s="64"/>
      <c r="J90" s="138">
        <f>IF(COUNTIF($F$4:$F90,$F90)&lt;2,$F90," ")</f>
        <v>0</v>
      </c>
      <c r="K90" s="138">
        <f t="shared" si="33"/>
        <v>87</v>
      </c>
      <c r="L90" s="138">
        <f t="shared" si="34"/>
        <v>0</v>
      </c>
      <c r="M90" s="138">
        <f>IF(COUNTIF($F$4:$F90,$F90)&lt;3,$F90," ")</f>
        <v>0</v>
      </c>
      <c r="N90" s="138">
        <f t="shared" si="35"/>
        <v>87</v>
      </c>
      <c r="O90" s="138">
        <f t="shared" si="36"/>
        <v>0</v>
      </c>
      <c r="P90" s="78" t="str">
        <f t="shared" si="37"/>
        <v/>
      </c>
      <c r="Q90" s="78">
        <f t="shared" si="38"/>
        <v>87</v>
      </c>
      <c r="R90" s="78">
        <f t="shared" si="39"/>
        <v>0</v>
      </c>
      <c r="S90" s="138">
        <f>IF(COUNTIF($F$4:$F90,J90)&lt;4,$F90," ")</f>
        <v>0</v>
      </c>
      <c r="T90" s="138">
        <f t="shared" si="40"/>
        <v>87</v>
      </c>
      <c r="U90" s="138">
        <f t="shared" si="41"/>
        <v>0</v>
      </c>
      <c r="V90" s="78" t="str">
        <f t="shared" si="42"/>
        <v/>
      </c>
      <c r="W90" s="78" t="str">
        <f t="shared" si="43"/>
        <v/>
      </c>
      <c r="X90" s="138">
        <f t="shared" si="44"/>
        <v>87</v>
      </c>
      <c r="Y90" s="138">
        <f t="shared" si="45"/>
        <v>0</v>
      </c>
      <c r="Z90" s="47" t="str">
        <f t="shared" si="46"/>
        <v xml:space="preserve"> </v>
      </c>
      <c r="AA90" s="83">
        <f t="shared" si="47"/>
        <v>87</v>
      </c>
    </row>
    <row r="91" spans="1:27">
      <c r="A91" s="68">
        <f t="shared" si="30"/>
        <v>88</v>
      </c>
      <c r="B91" s="57">
        <v>88</v>
      </c>
      <c r="C91" s="67"/>
      <c r="D91" s="32"/>
      <c r="E91" s="33"/>
      <c r="F91" s="37"/>
      <c r="G91" s="7"/>
      <c r="H91" s="37"/>
      <c r="I91" s="64"/>
      <c r="J91" s="138">
        <f>IF(COUNTIF($F$4:$F91,$F91)&lt;2,$F91," ")</f>
        <v>0</v>
      </c>
      <c r="K91" s="138">
        <f t="shared" si="33"/>
        <v>88</v>
      </c>
      <c r="L91" s="138">
        <f t="shared" si="34"/>
        <v>0</v>
      </c>
      <c r="M91" s="138">
        <f>IF(COUNTIF($F$4:$F91,$F91)&lt;3,$F91," ")</f>
        <v>0</v>
      </c>
      <c r="N91" s="138">
        <f t="shared" si="35"/>
        <v>88</v>
      </c>
      <c r="O91" s="138">
        <f t="shared" si="36"/>
        <v>0</v>
      </c>
      <c r="P91" s="78" t="str">
        <f t="shared" si="37"/>
        <v/>
      </c>
      <c r="Q91" s="78">
        <f t="shared" si="38"/>
        <v>88</v>
      </c>
      <c r="R91" s="78">
        <f t="shared" si="39"/>
        <v>0</v>
      </c>
      <c r="S91" s="138">
        <f>IF(COUNTIF($F$4:$F91,J91)&lt;4,$F91," ")</f>
        <v>0</v>
      </c>
      <c r="T91" s="138">
        <f t="shared" si="40"/>
        <v>88</v>
      </c>
      <c r="U91" s="138">
        <f t="shared" si="41"/>
        <v>0</v>
      </c>
      <c r="V91" s="78" t="str">
        <f t="shared" si="42"/>
        <v/>
      </c>
      <c r="W91" s="78" t="str">
        <f t="shared" si="43"/>
        <v/>
      </c>
      <c r="X91" s="138">
        <f t="shared" si="44"/>
        <v>88</v>
      </c>
      <c r="Y91" s="138">
        <f t="shared" si="45"/>
        <v>0</v>
      </c>
      <c r="Z91" s="47" t="str">
        <f t="shared" si="46"/>
        <v xml:space="preserve"> </v>
      </c>
      <c r="AA91" s="83">
        <f t="shared" si="47"/>
        <v>88</v>
      </c>
    </row>
    <row r="92" spans="1:27">
      <c r="A92" s="68">
        <f t="shared" si="30"/>
        <v>89</v>
      </c>
      <c r="B92" s="57">
        <v>89</v>
      </c>
      <c r="C92" s="67"/>
      <c r="D92" s="32"/>
      <c r="E92" s="33"/>
      <c r="F92" s="37"/>
      <c r="G92" s="7"/>
      <c r="H92" s="37"/>
      <c r="I92" s="64"/>
      <c r="J92" s="138">
        <f>IF(COUNTIF($F$4:$F92,$F92)&lt;2,$F92," ")</f>
        <v>0</v>
      </c>
      <c r="K92" s="138">
        <f t="shared" si="33"/>
        <v>89</v>
      </c>
      <c r="L92" s="138">
        <f t="shared" si="34"/>
        <v>0</v>
      </c>
      <c r="M92" s="138">
        <f>IF(COUNTIF($F$4:$F92,$F92)&lt;3,$F92," ")</f>
        <v>0</v>
      </c>
      <c r="N92" s="138">
        <f t="shared" si="35"/>
        <v>89</v>
      </c>
      <c r="O92" s="138">
        <f t="shared" si="36"/>
        <v>0</v>
      </c>
      <c r="P92" s="78" t="str">
        <f t="shared" si="37"/>
        <v/>
      </c>
      <c r="Q92" s="78">
        <f t="shared" si="38"/>
        <v>89</v>
      </c>
      <c r="R92" s="78">
        <f t="shared" si="39"/>
        <v>0</v>
      </c>
      <c r="S92" s="138">
        <f>IF(COUNTIF($F$4:$F92,J92)&lt;4,$F92," ")</f>
        <v>0</v>
      </c>
      <c r="T92" s="138">
        <f t="shared" si="40"/>
        <v>89</v>
      </c>
      <c r="U92" s="138">
        <f t="shared" si="41"/>
        <v>0</v>
      </c>
      <c r="V92" s="78" t="str">
        <f t="shared" si="42"/>
        <v/>
      </c>
      <c r="W92" s="78" t="str">
        <f t="shared" si="43"/>
        <v/>
      </c>
      <c r="X92" s="138">
        <f t="shared" si="44"/>
        <v>89</v>
      </c>
      <c r="Y92" s="138">
        <f t="shared" si="45"/>
        <v>0</v>
      </c>
      <c r="Z92" s="47" t="str">
        <f t="shared" si="46"/>
        <v xml:space="preserve"> </v>
      </c>
      <c r="AA92" s="83">
        <f t="shared" si="47"/>
        <v>89</v>
      </c>
    </row>
    <row r="93" spans="1:27">
      <c r="A93" s="68">
        <f t="shared" si="30"/>
        <v>90</v>
      </c>
      <c r="B93" s="57">
        <v>90</v>
      </c>
      <c r="C93" s="67"/>
      <c r="D93" s="32"/>
      <c r="E93" s="33"/>
      <c r="F93" s="37"/>
      <c r="G93" s="7"/>
      <c r="H93" s="37"/>
      <c r="I93" s="64"/>
      <c r="J93" s="138">
        <f>IF(COUNTIF($F$4:$F93,$F93)&lt;2,$F93," ")</f>
        <v>0</v>
      </c>
      <c r="K93" s="138">
        <f t="shared" si="33"/>
        <v>90</v>
      </c>
      <c r="L93" s="138">
        <f t="shared" si="34"/>
        <v>0</v>
      </c>
      <c r="M93" s="138">
        <f>IF(COUNTIF($F$4:$F93,$F93)&lt;3,$F93," ")</f>
        <v>0</v>
      </c>
      <c r="N93" s="138">
        <f t="shared" si="35"/>
        <v>90</v>
      </c>
      <c r="O93" s="138">
        <f t="shared" si="36"/>
        <v>0</v>
      </c>
      <c r="P93" s="78" t="str">
        <f t="shared" si="37"/>
        <v/>
      </c>
      <c r="Q93" s="78">
        <f t="shared" si="38"/>
        <v>90</v>
      </c>
      <c r="R93" s="78">
        <f t="shared" si="39"/>
        <v>0</v>
      </c>
      <c r="S93" s="138">
        <f>IF(COUNTIF($F$4:$F93,J93)&lt;4,$F93," ")</f>
        <v>0</v>
      </c>
      <c r="T93" s="138">
        <f t="shared" si="40"/>
        <v>90</v>
      </c>
      <c r="U93" s="138">
        <f t="shared" si="41"/>
        <v>0</v>
      </c>
      <c r="V93" s="78" t="str">
        <f t="shared" si="42"/>
        <v/>
      </c>
      <c r="W93" s="78" t="str">
        <f t="shared" si="43"/>
        <v/>
      </c>
      <c r="X93" s="138">
        <f t="shared" si="44"/>
        <v>90</v>
      </c>
      <c r="Y93" s="138">
        <f t="shared" si="45"/>
        <v>0</v>
      </c>
      <c r="Z93" s="47" t="str">
        <f t="shared" si="46"/>
        <v xml:space="preserve"> </v>
      </c>
      <c r="AA93" s="83">
        <f t="shared" si="47"/>
        <v>90</v>
      </c>
    </row>
    <row r="94" spans="1:27">
      <c r="A94" s="68">
        <f t="shared" si="30"/>
        <v>91</v>
      </c>
      <c r="B94" s="57">
        <v>91</v>
      </c>
      <c r="C94" s="67"/>
      <c r="D94" s="32"/>
      <c r="E94" s="33"/>
      <c r="F94" s="37"/>
      <c r="G94" s="7"/>
      <c r="H94" s="37"/>
      <c r="I94" s="64"/>
      <c r="J94" s="138">
        <f>IF(COUNTIF($F$4:$F94,$F94)&lt;2,$F94," ")</f>
        <v>0</v>
      </c>
      <c r="K94" s="138">
        <f t="shared" si="33"/>
        <v>91</v>
      </c>
      <c r="L94" s="138">
        <f t="shared" si="34"/>
        <v>0</v>
      </c>
      <c r="M94" s="138">
        <f>IF(COUNTIF($F$4:$F94,$F94)&lt;3,$F94," ")</f>
        <v>0</v>
      </c>
      <c r="N94" s="138">
        <f t="shared" si="35"/>
        <v>91</v>
      </c>
      <c r="O94" s="138">
        <f t="shared" si="36"/>
        <v>0</v>
      </c>
      <c r="P94" s="78" t="str">
        <f t="shared" si="37"/>
        <v/>
      </c>
      <c r="Q94" s="78">
        <f t="shared" si="38"/>
        <v>91</v>
      </c>
      <c r="R94" s="78">
        <f t="shared" si="39"/>
        <v>0</v>
      </c>
      <c r="S94" s="138">
        <f>IF(COUNTIF($F$4:$F94,J94)&lt;4,$F94," ")</f>
        <v>0</v>
      </c>
      <c r="T94" s="138">
        <f t="shared" si="40"/>
        <v>91</v>
      </c>
      <c r="U94" s="138">
        <f t="shared" si="41"/>
        <v>0</v>
      </c>
      <c r="V94" s="78" t="str">
        <f t="shared" si="42"/>
        <v/>
      </c>
      <c r="W94" s="78" t="str">
        <f t="shared" si="43"/>
        <v/>
      </c>
      <c r="X94" s="138">
        <f t="shared" si="44"/>
        <v>91</v>
      </c>
      <c r="Y94" s="138">
        <f t="shared" si="45"/>
        <v>0</v>
      </c>
      <c r="Z94" s="47" t="str">
        <f t="shared" si="46"/>
        <v xml:space="preserve"> </v>
      </c>
      <c r="AA94" s="83">
        <f t="shared" si="47"/>
        <v>91</v>
      </c>
    </row>
    <row r="95" spans="1:27">
      <c r="A95" s="68">
        <f t="shared" si="30"/>
        <v>92</v>
      </c>
      <c r="B95" s="57">
        <v>92</v>
      </c>
      <c r="C95" s="67"/>
      <c r="D95" s="32"/>
      <c r="E95" s="33"/>
      <c r="F95" s="37"/>
      <c r="G95" s="7"/>
      <c r="H95" s="37"/>
      <c r="I95" s="64"/>
      <c r="J95" s="138">
        <f>IF(COUNTIF($F$4:$F95,$F95)&lt;2,$F95," ")</f>
        <v>0</v>
      </c>
      <c r="K95" s="138">
        <f t="shared" si="33"/>
        <v>92</v>
      </c>
      <c r="L95" s="138">
        <f t="shared" si="34"/>
        <v>0</v>
      </c>
      <c r="M95" s="138">
        <f>IF(COUNTIF($F$4:$F95,$F95)&lt;3,$F95," ")</f>
        <v>0</v>
      </c>
      <c r="N95" s="138">
        <f t="shared" si="35"/>
        <v>92</v>
      </c>
      <c r="O95" s="138">
        <f t="shared" si="36"/>
        <v>0</v>
      </c>
      <c r="P95" s="78" t="str">
        <f t="shared" si="37"/>
        <v/>
      </c>
      <c r="Q95" s="78">
        <f t="shared" si="38"/>
        <v>92</v>
      </c>
      <c r="R95" s="78">
        <f t="shared" si="39"/>
        <v>0</v>
      </c>
      <c r="S95" s="138">
        <f>IF(COUNTIF($F$4:$F95,J95)&lt;4,$F95," ")</f>
        <v>0</v>
      </c>
      <c r="T95" s="138">
        <f t="shared" si="40"/>
        <v>92</v>
      </c>
      <c r="U95" s="138">
        <f t="shared" si="41"/>
        <v>0</v>
      </c>
      <c r="V95" s="78" t="str">
        <f t="shared" si="42"/>
        <v/>
      </c>
      <c r="W95" s="78" t="str">
        <f t="shared" si="43"/>
        <v/>
      </c>
      <c r="X95" s="138">
        <f t="shared" si="44"/>
        <v>92</v>
      </c>
      <c r="Y95" s="138">
        <f t="shared" si="45"/>
        <v>0</v>
      </c>
      <c r="Z95" s="47" t="str">
        <f t="shared" si="46"/>
        <v xml:space="preserve"> </v>
      </c>
      <c r="AA95" s="83">
        <f t="shared" si="47"/>
        <v>92</v>
      </c>
    </row>
    <row r="96" spans="1:27">
      <c r="A96" s="68">
        <f t="shared" si="30"/>
        <v>93</v>
      </c>
      <c r="B96" s="57">
        <v>93</v>
      </c>
      <c r="C96" s="67"/>
      <c r="D96" s="32"/>
      <c r="E96" s="33"/>
      <c r="F96" s="37"/>
      <c r="G96" s="7"/>
      <c r="H96" s="37"/>
      <c r="I96" s="64"/>
      <c r="J96" s="138">
        <f>IF(COUNTIF($F$4:$F96,$F96)&lt;2,$F96," ")</f>
        <v>0</v>
      </c>
      <c r="K96" s="138">
        <f t="shared" si="33"/>
        <v>93</v>
      </c>
      <c r="L96" s="138">
        <f t="shared" si="34"/>
        <v>0</v>
      </c>
      <c r="M96" s="138">
        <f>IF(COUNTIF($F$4:$F96,$F96)&lt;3,$F96," ")</f>
        <v>0</v>
      </c>
      <c r="N96" s="138">
        <f t="shared" si="35"/>
        <v>93</v>
      </c>
      <c r="O96" s="138">
        <f t="shared" si="36"/>
        <v>0</v>
      </c>
      <c r="P96" s="78" t="str">
        <f t="shared" si="37"/>
        <v/>
      </c>
      <c r="Q96" s="78">
        <f t="shared" si="38"/>
        <v>93</v>
      </c>
      <c r="R96" s="78">
        <f t="shared" si="39"/>
        <v>0</v>
      </c>
      <c r="S96" s="138">
        <f>IF(COUNTIF($F$4:$F96,J96)&lt;4,$F96," ")</f>
        <v>0</v>
      </c>
      <c r="T96" s="138">
        <f t="shared" si="40"/>
        <v>93</v>
      </c>
      <c r="U96" s="138">
        <f t="shared" si="41"/>
        <v>0</v>
      </c>
      <c r="V96" s="78" t="str">
        <f t="shared" si="42"/>
        <v/>
      </c>
      <c r="W96" s="78" t="str">
        <f t="shared" si="43"/>
        <v/>
      </c>
      <c r="X96" s="138">
        <f t="shared" si="44"/>
        <v>93</v>
      </c>
      <c r="Y96" s="138">
        <f t="shared" si="45"/>
        <v>0</v>
      </c>
      <c r="Z96" s="47" t="str">
        <f t="shared" si="46"/>
        <v xml:space="preserve"> </v>
      </c>
      <c r="AA96" s="83">
        <f t="shared" si="47"/>
        <v>93</v>
      </c>
    </row>
    <row r="97" spans="1:27">
      <c r="A97" s="68">
        <f t="shared" si="30"/>
        <v>94</v>
      </c>
      <c r="B97" s="57">
        <v>94</v>
      </c>
      <c r="C97" s="67"/>
      <c r="D97" s="32"/>
      <c r="E97" s="33"/>
      <c r="F97" s="37"/>
      <c r="G97" s="7"/>
      <c r="H97" s="37"/>
      <c r="I97" s="64"/>
      <c r="J97" s="138">
        <f>IF(COUNTIF($F$4:$F97,$F97)&lt;2,$F97," ")</f>
        <v>0</v>
      </c>
      <c r="K97" s="138">
        <f t="shared" si="33"/>
        <v>94</v>
      </c>
      <c r="L97" s="138">
        <f t="shared" si="34"/>
        <v>0</v>
      </c>
      <c r="M97" s="138">
        <f>IF(COUNTIF($F$4:$F97,$F97)&lt;3,$F97," ")</f>
        <v>0</v>
      </c>
      <c r="N97" s="138">
        <f t="shared" si="35"/>
        <v>94</v>
      </c>
      <c r="O97" s="138">
        <f t="shared" si="36"/>
        <v>0</v>
      </c>
      <c r="P97" s="78" t="str">
        <f t="shared" si="37"/>
        <v/>
      </c>
      <c r="Q97" s="78">
        <f t="shared" si="38"/>
        <v>94</v>
      </c>
      <c r="R97" s="78">
        <f t="shared" si="39"/>
        <v>0</v>
      </c>
      <c r="S97" s="138">
        <f>IF(COUNTIF($F$4:$F97,J97)&lt;4,$F97," ")</f>
        <v>0</v>
      </c>
      <c r="T97" s="138">
        <f t="shared" si="40"/>
        <v>94</v>
      </c>
      <c r="U97" s="138">
        <f t="shared" si="41"/>
        <v>0</v>
      </c>
      <c r="V97" s="78" t="str">
        <f t="shared" si="42"/>
        <v/>
      </c>
      <c r="W97" s="78" t="str">
        <f t="shared" si="43"/>
        <v/>
      </c>
      <c r="X97" s="138">
        <f t="shared" si="44"/>
        <v>94</v>
      </c>
      <c r="Y97" s="138">
        <f t="shared" si="45"/>
        <v>0</v>
      </c>
      <c r="Z97" s="47" t="str">
        <f t="shared" si="46"/>
        <v xml:space="preserve"> </v>
      </c>
      <c r="AA97" s="83">
        <f t="shared" si="47"/>
        <v>94</v>
      </c>
    </row>
    <row r="98" spans="1:27">
      <c r="A98" s="68">
        <f t="shared" si="30"/>
        <v>95</v>
      </c>
      <c r="B98" s="57">
        <v>95</v>
      </c>
      <c r="C98" s="67"/>
      <c r="D98" s="32"/>
      <c r="E98" s="33"/>
      <c r="F98" s="37"/>
      <c r="G98" s="7"/>
      <c r="H98" s="37"/>
      <c r="I98" s="64"/>
      <c r="J98" s="138">
        <f>IF(COUNTIF($F$4:$F98,$F98)&lt;2,$F98," ")</f>
        <v>0</v>
      </c>
      <c r="K98" s="138">
        <f t="shared" si="33"/>
        <v>95</v>
      </c>
      <c r="L98" s="138">
        <f t="shared" si="34"/>
        <v>0</v>
      </c>
      <c r="M98" s="138">
        <f>IF(COUNTIF($F$4:$F98,$F98)&lt;3,$F98," ")</f>
        <v>0</v>
      </c>
      <c r="N98" s="138">
        <f t="shared" si="35"/>
        <v>95</v>
      </c>
      <c r="O98" s="138">
        <f t="shared" si="36"/>
        <v>0</v>
      </c>
      <c r="P98" s="78" t="str">
        <f t="shared" si="37"/>
        <v/>
      </c>
      <c r="Q98" s="78">
        <f t="shared" si="38"/>
        <v>95</v>
      </c>
      <c r="R98" s="78">
        <f t="shared" si="39"/>
        <v>0</v>
      </c>
      <c r="S98" s="138">
        <f>IF(COUNTIF($F$4:$F98,J98)&lt;4,$F98," ")</f>
        <v>0</v>
      </c>
      <c r="T98" s="138">
        <f t="shared" si="40"/>
        <v>95</v>
      </c>
      <c r="U98" s="138">
        <f t="shared" si="41"/>
        <v>0</v>
      </c>
      <c r="V98" s="78" t="str">
        <f t="shared" si="42"/>
        <v/>
      </c>
      <c r="W98" s="78" t="str">
        <f t="shared" si="43"/>
        <v/>
      </c>
      <c r="X98" s="138">
        <f t="shared" si="44"/>
        <v>95</v>
      </c>
      <c r="Y98" s="138">
        <f t="shared" si="45"/>
        <v>0</v>
      </c>
      <c r="Z98" s="47" t="str">
        <f t="shared" si="46"/>
        <v xml:space="preserve"> </v>
      </c>
      <c r="AA98" s="83">
        <f t="shared" si="47"/>
        <v>95</v>
      </c>
    </row>
    <row r="99" spans="1:27">
      <c r="A99" s="68">
        <f t="shared" si="30"/>
        <v>96</v>
      </c>
      <c r="B99" s="57">
        <v>96</v>
      </c>
      <c r="C99" s="67"/>
      <c r="D99" s="32"/>
      <c r="E99" s="33"/>
      <c r="F99" s="37"/>
      <c r="G99" s="7"/>
      <c r="H99" s="37"/>
      <c r="I99" s="64"/>
      <c r="J99" s="138">
        <f>IF(COUNTIF($F$4:$F99,$F99)&lt;2,$F99," ")</f>
        <v>0</v>
      </c>
      <c r="K99" s="138">
        <f t="shared" si="33"/>
        <v>96</v>
      </c>
      <c r="L99" s="138">
        <f t="shared" si="34"/>
        <v>0</v>
      </c>
      <c r="M99" s="138">
        <f>IF(COUNTIF($F$4:$F99,$F99)&lt;3,$F99," ")</f>
        <v>0</v>
      </c>
      <c r="N99" s="138">
        <f t="shared" si="35"/>
        <v>96</v>
      </c>
      <c r="O99" s="138">
        <f t="shared" si="36"/>
        <v>0</v>
      </c>
      <c r="P99" s="78" t="str">
        <f t="shared" si="37"/>
        <v/>
      </c>
      <c r="Q99" s="78">
        <f t="shared" si="38"/>
        <v>96</v>
      </c>
      <c r="R99" s="78">
        <f t="shared" si="39"/>
        <v>0</v>
      </c>
      <c r="S99" s="138">
        <f>IF(COUNTIF($F$4:$F99,J99)&lt;4,$F99," ")</f>
        <v>0</v>
      </c>
      <c r="T99" s="138">
        <f t="shared" si="40"/>
        <v>96</v>
      </c>
      <c r="U99" s="138">
        <f t="shared" si="41"/>
        <v>0</v>
      </c>
      <c r="V99" s="78" t="str">
        <f t="shared" si="42"/>
        <v/>
      </c>
      <c r="W99" s="78" t="str">
        <f t="shared" si="43"/>
        <v/>
      </c>
      <c r="X99" s="138">
        <f t="shared" si="44"/>
        <v>96</v>
      </c>
      <c r="Y99" s="138">
        <f t="shared" si="45"/>
        <v>0</v>
      </c>
      <c r="Z99" s="47" t="str">
        <f t="shared" si="46"/>
        <v xml:space="preserve"> </v>
      </c>
      <c r="AA99" s="83">
        <f t="shared" si="47"/>
        <v>96</v>
      </c>
    </row>
    <row r="100" spans="1:27">
      <c r="A100" s="68">
        <f t="shared" si="30"/>
        <v>97</v>
      </c>
      <c r="B100" s="57">
        <v>97</v>
      </c>
      <c r="C100" s="67"/>
      <c r="D100" s="32"/>
      <c r="E100" s="33"/>
      <c r="F100" s="37"/>
      <c r="G100" s="7"/>
      <c r="H100" s="37"/>
      <c r="I100" s="64"/>
      <c r="J100" s="138">
        <f>IF(COUNTIF($F$4:$F100,$F100)&lt;2,$F100," ")</f>
        <v>0</v>
      </c>
      <c r="K100" s="138">
        <f t="shared" si="33"/>
        <v>97</v>
      </c>
      <c r="L100" s="138">
        <f t="shared" si="34"/>
        <v>0</v>
      </c>
      <c r="M100" s="138">
        <f>IF(COUNTIF($F$4:$F100,$F100)&lt;3,$F100," ")</f>
        <v>0</v>
      </c>
      <c r="N100" s="138">
        <f t="shared" si="35"/>
        <v>97</v>
      </c>
      <c r="O100" s="138">
        <f t="shared" si="36"/>
        <v>0</v>
      </c>
      <c r="P100" s="78" t="str">
        <f t="shared" si="37"/>
        <v/>
      </c>
      <c r="Q100" s="78">
        <f t="shared" si="38"/>
        <v>97</v>
      </c>
      <c r="R100" s="78">
        <f t="shared" si="39"/>
        <v>0</v>
      </c>
      <c r="S100" s="138">
        <f>IF(COUNTIF($F$4:$F100,J100)&lt;4,$F100," ")</f>
        <v>0</v>
      </c>
      <c r="T100" s="138">
        <f t="shared" si="40"/>
        <v>97</v>
      </c>
      <c r="U100" s="138">
        <f t="shared" si="41"/>
        <v>0</v>
      </c>
      <c r="V100" s="78" t="str">
        <f t="shared" si="42"/>
        <v/>
      </c>
      <c r="W100" s="78" t="str">
        <f t="shared" si="43"/>
        <v/>
      </c>
      <c r="X100" s="138">
        <f t="shared" si="44"/>
        <v>97</v>
      </c>
      <c r="Y100" s="138">
        <f t="shared" si="45"/>
        <v>0</v>
      </c>
      <c r="Z100" s="47" t="str">
        <f t="shared" si="46"/>
        <v xml:space="preserve"> </v>
      </c>
      <c r="AA100" s="83">
        <f t="shared" si="47"/>
        <v>97</v>
      </c>
    </row>
    <row r="101" spans="1:27">
      <c r="A101" s="68">
        <f t="shared" si="30"/>
        <v>98</v>
      </c>
      <c r="B101" s="57">
        <v>98</v>
      </c>
      <c r="C101" s="67"/>
      <c r="D101" s="32"/>
      <c r="E101" s="33"/>
      <c r="F101" s="37"/>
      <c r="G101" s="7"/>
      <c r="H101" s="37"/>
      <c r="I101" s="64"/>
      <c r="J101" s="138">
        <f>IF(COUNTIF($F$4:$F101,$F101)&lt;2,$F101," ")</f>
        <v>0</v>
      </c>
      <c r="K101" s="138">
        <f t="shared" si="33"/>
        <v>98</v>
      </c>
      <c r="L101" s="138">
        <f t="shared" si="34"/>
        <v>0</v>
      </c>
      <c r="M101" s="138">
        <f>IF(COUNTIF($F$4:$F101,$F101)&lt;3,$F101," ")</f>
        <v>0</v>
      </c>
      <c r="N101" s="138">
        <f t="shared" si="35"/>
        <v>98</v>
      </c>
      <c r="O101" s="138">
        <f t="shared" si="36"/>
        <v>0</v>
      </c>
      <c r="P101" s="78" t="str">
        <f t="shared" si="37"/>
        <v/>
      </c>
      <c r="Q101" s="78">
        <f t="shared" si="38"/>
        <v>98</v>
      </c>
      <c r="R101" s="78">
        <f t="shared" si="39"/>
        <v>0</v>
      </c>
      <c r="S101" s="138">
        <f>IF(COUNTIF($F$4:$F101,J101)&lt;4,$F101," ")</f>
        <v>0</v>
      </c>
      <c r="T101" s="138">
        <f t="shared" si="40"/>
        <v>98</v>
      </c>
      <c r="U101" s="138">
        <f t="shared" si="41"/>
        <v>0</v>
      </c>
      <c r="V101" s="78" t="str">
        <f t="shared" si="42"/>
        <v/>
      </c>
      <c r="W101" s="78" t="str">
        <f t="shared" si="43"/>
        <v/>
      </c>
      <c r="X101" s="138">
        <f t="shared" si="44"/>
        <v>98</v>
      </c>
      <c r="Y101" s="138">
        <f t="shared" si="45"/>
        <v>0</v>
      </c>
      <c r="Z101" s="47" t="str">
        <f t="shared" si="46"/>
        <v xml:space="preserve"> </v>
      </c>
      <c r="AA101" s="83">
        <f t="shared" si="47"/>
        <v>98</v>
      </c>
    </row>
    <row r="102" spans="1:27">
      <c r="A102" s="68">
        <f t="shared" si="30"/>
        <v>99</v>
      </c>
      <c r="B102" s="57">
        <v>99</v>
      </c>
      <c r="C102" s="67"/>
      <c r="D102" s="32"/>
      <c r="E102" s="33"/>
      <c r="F102" s="37"/>
      <c r="G102" s="7"/>
      <c r="H102" s="37"/>
      <c r="I102" s="64"/>
      <c r="J102" s="138">
        <f>IF(COUNTIF($F$4:$F102,$F102)&lt;2,$F102," ")</f>
        <v>0</v>
      </c>
      <c r="K102" s="138">
        <f t="shared" si="33"/>
        <v>99</v>
      </c>
      <c r="L102" s="138">
        <f t="shared" si="34"/>
        <v>0</v>
      </c>
      <c r="M102" s="138">
        <f>IF(COUNTIF($F$4:$F102,$F102)&lt;3,$F102," ")</f>
        <v>0</v>
      </c>
      <c r="N102" s="138">
        <f t="shared" si="35"/>
        <v>99</v>
      </c>
      <c r="O102" s="138">
        <f t="shared" si="36"/>
        <v>0</v>
      </c>
      <c r="P102" s="78" t="str">
        <f t="shared" si="37"/>
        <v/>
      </c>
      <c r="Q102" s="78">
        <f t="shared" si="38"/>
        <v>99</v>
      </c>
      <c r="R102" s="78">
        <f t="shared" si="39"/>
        <v>0</v>
      </c>
      <c r="S102" s="138">
        <f>IF(COUNTIF($F$4:$F102,J102)&lt;4,$F102," ")</f>
        <v>0</v>
      </c>
      <c r="T102" s="138">
        <f t="shared" si="40"/>
        <v>99</v>
      </c>
      <c r="U102" s="138">
        <f t="shared" si="41"/>
        <v>0</v>
      </c>
      <c r="V102" s="78" t="str">
        <f t="shared" si="42"/>
        <v/>
      </c>
      <c r="W102" s="78" t="str">
        <f t="shared" si="43"/>
        <v/>
      </c>
      <c r="X102" s="138">
        <f t="shared" si="44"/>
        <v>99</v>
      </c>
      <c r="Y102" s="138">
        <f t="shared" si="45"/>
        <v>0</v>
      </c>
      <c r="Z102" s="47" t="str">
        <f t="shared" si="46"/>
        <v xml:space="preserve"> </v>
      </c>
      <c r="AA102" s="83">
        <f t="shared" si="47"/>
        <v>99</v>
      </c>
    </row>
    <row r="103" spans="1:27">
      <c r="A103" s="68">
        <f t="shared" si="30"/>
        <v>100</v>
      </c>
      <c r="B103" s="57">
        <v>100</v>
      </c>
      <c r="C103" s="67"/>
      <c r="D103" s="32"/>
      <c r="E103" s="33"/>
      <c r="F103" s="37"/>
      <c r="G103" s="7"/>
      <c r="H103" s="37"/>
      <c r="I103" s="64"/>
      <c r="J103" s="138">
        <f>IF(COUNTIF($F$4:$F103,$F103)&lt;2,$F103," ")</f>
        <v>0</v>
      </c>
      <c r="K103" s="138">
        <f t="shared" si="33"/>
        <v>100</v>
      </c>
      <c r="L103" s="138">
        <f t="shared" si="34"/>
        <v>0</v>
      </c>
      <c r="M103" s="138">
        <f>IF(COUNTIF($F$4:$F103,$F103)&lt;3,$F103," ")</f>
        <v>0</v>
      </c>
      <c r="N103" s="138">
        <f t="shared" si="35"/>
        <v>100</v>
      </c>
      <c r="O103" s="138">
        <f t="shared" si="36"/>
        <v>0</v>
      </c>
      <c r="P103" s="78" t="str">
        <f t="shared" si="37"/>
        <v/>
      </c>
      <c r="Q103" s="78">
        <f t="shared" si="38"/>
        <v>100</v>
      </c>
      <c r="R103" s="78">
        <f t="shared" si="39"/>
        <v>0</v>
      </c>
      <c r="S103" s="138">
        <f>IF(COUNTIF($F$4:$F103,J103)&lt;4,$F103," ")</f>
        <v>0</v>
      </c>
      <c r="T103" s="138">
        <f t="shared" si="40"/>
        <v>100</v>
      </c>
      <c r="U103" s="138">
        <f t="shared" si="41"/>
        <v>0</v>
      </c>
      <c r="V103" s="78" t="str">
        <f t="shared" si="42"/>
        <v/>
      </c>
      <c r="W103" s="78" t="str">
        <f t="shared" si="43"/>
        <v/>
      </c>
      <c r="X103" s="138">
        <f t="shared" si="44"/>
        <v>100</v>
      </c>
      <c r="Y103" s="138">
        <f t="shared" si="45"/>
        <v>0</v>
      </c>
      <c r="Z103" s="47" t="str">
        <f t="shared" si="46"/>
        <v xml:space="preserve"> </v>
      </c>
      <c r="AA103" s="83">
        <f t="shared" si="47"/>
        <v>100</v>
      </c>
    </row>
    <row r="104" spans="1:27">
      <c r="A104" s="68">
        <f t="shared" si="30"/>
        <v>101</v>
      </c>
      <c r="B104" s="57">
        <v>101</v>
      </c>
      <c r="C104" s="67"/>
      <c r="D104" s="32"/>
      <c r="E104" s="33"/>
      <c r="F104" s="37"/>
      <c r="G104" s="7"/>
      <c r="H104" s="37"/>
      <c r="I104" s="64"/>
      <c r="J104" s="138">
        <f>IF(COUNTIF($F$4:$F104,$F104)&lt;2,$F104," ")</f>
        <v>0</v>
      </c>
      <c r="K104" s="138">
        <f t="shared" si="33"/>
        <v>101</v>
      </c>
      <c r="L104" s="138">
        <f t="shared" si="34"/>
        <v>0</v>
      </c>
      <c r="M104" s="138">
        <f>IF(COUNTIF($F$4:$F104,$F104)&lt;3,$F104," ")</f>
        <v>0</v>
      </c>
      <c r="N104" s="138">
        <f t="shared" si="35"/>
        <v>101</v>
      </c>
      <c r="O104" s="138">
        <f t="shared" si="36"/>
        <v>0</v>
      </c>
      <c r="P104" s="78" t="str">
        <f t="shared" si="37"/>
        <v/>
      </c>
      <c r="Q104" s="78">
        <f t="shared" si="38"/>
        <v>101</v>
      </c>
      <c r="R104" s="78">
        <f t="shared" si="39"/>
        <v>0</v>
      </c>
      <c r="S104" s="138">
        <f>IF(COUNTIF($F$4:$F104,J104)&lt;4,$F104," ")</f>
        <v>0</v>
      </c>
      <c r="T104" s="138">
        <f t="shared" si="40"/>
        <v>101</v>
      </c>
      <c r="U104" s="138">
        <f t="shared" si="41"/>
        <v>0</v>
      </c>
      <c r="V104" s="78" t="str">
        <f t="shared" si="42"/>
        <v/>
      </c>
      <c r="W104" s="78" t="str">
        <f t="shared" si="43"/>
        <v/>
      </c>
      <c r="X104" s="138">
        <f t="shared" si="44"/>
        <v>101</v>
      </c>
      <c r="Y104" s="138">
        <f t="shared" si="45"/>
        <v>0</v>
      </c>
      <c r="Z104" s="47" t="str">
        <f t="shared" si="46"/>
        <v xml:space="preserve"> </v>
      </c>
      <c r="AA104" s="83">
        <f t="shared" si="47"/>
        <v>101</v>
      </c>
    </row>
    <row r="105" spans="1:27">
      <c r="A105" s="68">
        <f t="shared" si="30"/>
        <v>102</v>
      </c>
      <c r="B105" s="57">
        <v>102</v>
      </c>
      <c r="C105" s="67"/>
      <c r="D105" s="32"/>
      <c r="E105" s="33"/>
      <c r="F105" s="37"/>
      <c r="G105" s="7"/>
      <c r="H105" s="37"/>
      <c r="I105" s="64"/>
      <c r="J105" s="138">
        <f>IF(COUNTIF($F$4:$F105,$F105)&lt;2,$F105," ")</f>
        <v>0</v>
      </c>
      <c r="K105" s="138">
        <f t="shared" si="33"/>
        <v>102</v>
      </c>
      <c r="L105" s="138">
        <f t="shared" si="34"/>
        <v>0</v>
      </c>
      <c r="M105" s="138">
        <f>IF(COUNTIF($F$4:$F105,$F105)&lt;3,$F105," ")</f>
        <v>0</v>
      </c>
      <c r="N105" s="138">
        <f t="shared" si="35"/>
        <v>102</v>
      </c>
      <c r="O105" s="138">
        <f t="shared" si="36"/>
        <v>0</v>
      </c>
      <c r="P105" s="78" t="str">
        <f t="shared" si="37"/>
        <v/>
      </c>
      <c r="Q105" s="78">
        <f t="shared" si="38"/>
        <v>102</v>
      </c>
      <c r="R105" s="78">
        <f t="shared" si="39"/>
        <v>0</v>
      </c>
      <c r="S105" s="138">
        <f>IF(COUNTIF($F$4:$F105,J105)&lt;4,$F105," ")</f>
        <v>0</v>
      </c>
      <c r="T105" s="138">
        <f t="shared" si="40"/>
        <v>102</v>
      </c>
      <c r="U105" s="138">
        <f t="shared" si="41"/>
        <v>0</v>
      </c>
      <c r="V105" s="78" t="str">
        <f t="shared" si="42"/>
        <v/>
      </c>
      <c r="W105" s="78" t="str">
        <f t="shared" si="43"/>
        <v/>
      </c>
      <c r="X105" s="138">
        <f t="shared" si="44"/>
        <v>102</v>
      </c>
      <c r="Y105" s="138">
        <f t="shared" si="45"/>
        <v>0</v>
      </c>
      <c r="Z105" s="47" t="str">
        <f t="shared" si="46"/>
        <v xml:space="preserve"> </v>
      </c>
      <c r="AA105" s="83">
        <f t="shared" si="47"/>
        <v>102</v>
      </c>
    </row>
    <row r="106" spans="1:27">
      <c r="A106" s="68">
        <f t="shared" si="30"/>
        <v>103</v>
      </c>
      <c r="B106" s="57">
        <v>103</v>
      </c>
      <c r="C106" s="67"/>
      <c r="D106" s="32"/>
      <c r="E106" s="33"/>
      <c r="F106" s="37"/>
      <c r="G106" s="7"/>
      <c r="H106" s="37"/>
      <c r="I106" s="64"/>
      <c r="J106" s="138">
        <f>IF(COUNTIF($F$4:$F106,$F106)&lt;2,$F106," ")</f>
        <v>0</v>
      </c>
      <c r="K106" s="138">
        <f t="shared" si="33"/>
        <v>103</v>
      </c>
      <c r="L106" s="138">
        <f t="shared" si="34"/>
        <v>0</v>
      </c>
      <c r="M106" s="138">
        <f>IF(COUNTIF($F$4:$F106,$F106)&lt;3,$F106," ")</f>
        <v>0</v>
      </c>
      <c r="N106" s="138">
        <f t="shared" si="35"/>
        <v>103</v>
      </c>
      <c r="O106" s="138">
        <f t="shared" si="36"/>
        <v>0</v>
      </c>
      <c r="P106" s="78" t="str">
        <f t="shared" si="37"/>
        <v/>
      </c>
      <c r="Q106" s="78">
        <f t="shared" si="38"/>
        <v>103</v>
      </c>
      <c r="R106" s="78">
        <f t="shared" si="39"/>
        <v>0</v>
      </c>
      <c r="S106" s="138">
        <f>IF(COUNTIF($F$4:$F106,J106)&lt;4,$F106," ")</f>
        <v>0</v>
      </c>
      <c r="T106" s="138">
        <f t="shared" si="40"/>
        <v>103</v>
      </c>
      <c r="U106" s="138">
        <f t="shared" si="41"/>
        <v>0</v>
      </c>
      <c r="V106" s="78" t="str">
        <f t="shared" si="42"/>
        <v/>
      </c>
      <c r="W106" s="78" t="str">
        <f t="shared" si="43"/>
        <v/>
      </c>
      <c r="X106" s="138">
        <f t="shared" si="44"/>
        <v>103</v>
      </c>
      <c r="Y106" s="138">
        <f t="shared" si="45"/>
        <v>0</v>
      </c>
      <c r="Z106" s="47" t="str">
        <f t="shared" si="46"/>
        <v xml:space="preserve"> </v>
      </c>
      <c r="AA106" s="83">
        <f t="shared" si="47"/>
        <v>103</v>
      </c>
    </row>
    <row r="107" spans="1:27">
      <c r="A107" s="68">
        <f t="shared" si="30"/>
        <v>104</v>
      </c>
      <c r="B107" s="57">
        <v>104</v>
      </c>
      <c r="C107" s="67"/>
      <c r="D107" s="32"/>
      <c r="E107" s="33"/>
      <c r="F107" s="37"/>
      <c r="G107" s="7"/>
      <c r="H107" s="37"/>
      <c r="I107" s="64"/>
      <c r="J107" s="138">
        <f>IF(COUNTIF($F$4:$F107,$F107)&lt;2,$F107," ")</f>
        <v>0</v>
      </c>
      <c r="K107" s="138">
        <f t="shared" si="33"/>
        <v>104</v>
      </c>
      <c r="L107" s="138">
        <f t="shared" si="34"/>
        <v>0</v>
      </c>
      <c r="M107" s="138">
        <f>IF(COUNTIF($F$4:$F107,$F107)&lt;3,$F107," ")</f>
        <v>0</v>
      </c>
      <c r="N107" s="138">
        <f t="shared" si="35"/>
        <v>104</v>
      </c>
      <c r="O107" s="138">
        <f t="shared" si="36"/>
        <v>0</v>
      </c>
      <c r="P107" s="78" t="str">
        <f t="shared" si="37"/>
        <v/>
      </c>
      <c r="Q107" s="78">
        <f t="shared" si="38"/>
        <v>104</v>
      </c>
      <c r="R107" s="78">
        <f t="shared" si="39"/>
        <v>0</v>
      </c>
      <c r="S107" s="138">
        <f>IF(COUNTIF($F$4:$F107,J107)&lt;4,$F107," ")</f>
        <v>0</v>
      </c>
      <c r="T107" s="138">
        <f t="shared" si="40"/>
        <v>104</v>
      </c>
      <c r="U107" s="138">
        <f t="shared" si="41"/>
        <v>0</v>
      </c>
      <c r="V107" s="78" t="str">
        <f t="shared" si="42"/>
        <v/>
      </c>
      <c r="W107" s="78" t="str">
        <f t="shared" si="43"/>
        <v/>
      </c>
      <c r="X107" s="138">
        <f t="shared" si="44"/>
        <v>104</v>
      </c>
      <c r="Y107" s="138">
        <f t="shared" si="45"/>
        <v>0</v>
      </c>
      <c r="Z107" s="47" t="str">
        <f t="shared" si="46"/>
        <v xml:space="preserve"> </v>
      </c>
      <c r="AA107" s="83">
        <f t="shared" si="47"/>
        <v>104</v>
      </c>
    </row>
    <row r="108" spans="1:27">
      <c r="A108" s="68">
        <f t="shared" si="30"/>
        <v>105</v>
      </c>
      <c r="B108" s="57">
        <v>105</v>
      </c>
      <c r="C108" s="67"/>
      <c r="D108" s="32"/>
      <c r="E108" s="33"/>
      <c r="F108" s="37"/>
      <c r="G108" s="7"/>
      <c r="H108" s="37"/>
      <c r="I108" s="64"/>
      <c r="J108" s="138">
        <f>IF(COUNTIF($F$4:$F108,$F108)&lt;2,$F108," ")</f>
        <v>0</v>
      </c>
      <c r="K108" s="138">
        <f t="shared" si="33"/>
        <v>105</v>
      </c>
      <c r="L108" s="138">
        <f t="shared" si="34"/>
        <v>0</v>
      </c>
      <c r="M108" s="138">
        <f>IF(COUNTIF($F$4:$F108,$F108)&lt;3,$F108," ")</f>
        <v>0</v>
      </c>
      <c r="N108" s="138">
        <f t="shared" si="35"/>
        <v>105</v>
      </c>
      <c r="O108" s="138">
        <f t="shared" si="36"/>
        <v>0</v>
      </c>
      <c r="P108" s="78" t="str">
        <f t="shared" si="37"/>
        <v/>
      </c>
      <c r="Q108" s="78">
        <f t="shared" si="38"/>
        <v>105</v>
      </c>
      <c r="R108" s="78">
        <f t="shared" si="39"/>
        <v>0</v>
      </c>
      <c r="S108" s="138">
        <f>IF(COUNTIF($F$4:$F108,J108)&lt;4,$F108," ")</f>
        <v>0</v>
      </c>
      <c r="T108" s="138">
        <f t="shared" si="40"/>
        <v>105</v>
      </c>
      <c r="U108" s="138">
        <f t="shared" si="41"/>
        <v>0</v>
      </c>
      <c r="V108" s="78" t="str">
        <f t="shared" si="42"/>
        <v/>
      </c>
      <c r="W108" s="78" t="str">
        <f t="shared" si="43"/>
        <v/>
      </c>
      <c r="X108" s="138">
        <f t="shared" si="44"/>
        <v>105</v>
      </c>
      <c r="Y108" s="138">
        <f t="shared" si="45"/>
        <v>0</v>
      </c>
      <c r="Z108" s="47" t="str">
        <f t="shared" si="46"/>
        <v xml:space="preserve"> </v>
      </c>
      <c r="AA108" s="83">
        <f t="shared" si="47"/>
        <v>105</v>
      </c>
    </row>
    <row r="109" spans="1:27">
      <c r="A109" s="68">
        <f t="shared" si="30"/>
        <v>106</v>
      </c>
      <c r="B109" s="57">
        <v>106</v>
      </c>
      <c r="C109" s="67"/>
      <c r="D109" s="32"/>
      <c r="E109" s="33"/>
      <c r="F109" s="37"/>
      <c r="G109" s="7"/>
      <c r="H109" s="37"/>
      <c r="I109" s="64"/>
      <c r="J109" s="138">
        <f>IF(COUNTIF($F$4:$F109,$F109)&lt;2,$F109," ")</f>
        <v>0</v>
      </c>
      <c r="K109" s="138">
        <f t="shared" si="33"/>
        <v>106</v>
      </c>
      <c r="L109" s="138">
        <f t="shared" si="34"/>
        <v>0</v>
      </c>
      <c r="M109" s="138">
        <f>IF(COUNTIF($F$4:$F109,$F109)&lt;3,$F109," ")</f>
        <v>0</v>
      </c>
      <c r="N109" s="138">
        <f t="shared" si="35"/>
        <v>106</v>
      </c>
      <c r="O109" s="138">
        <f t="shared" si="36"/>
        <v>0</v>
      </c>
      <c r="P109" s="78" t="str">
        <f t="shared" si="37"/>
        <v/>
      </c>
      <c r="Q109" s="78">
        <f t="shared" si="38"/>
        <v>106</v>
      </c>
      <c r="R109" s="78">
        <f t="shared" si="39"/>
        <v>0</v>
      </c>
      <c r="S109" s="138">
        <f>IF(COUNTIF($F$4:$F109,J109)&lt;4,$F109," ")</f>
        <v>0</v>
      </c>
      <c r="T109" s="138">
        <f t="shared" si="40"/>
        <v>106</v>
      </c>
      <c r="U109" s="138">
        <f t="shared" si="41"/>
        <v>0</v>
      </c>
      <c r="V109" s="78" t="str">
        <f t="shared" si="42"/>
        <v/>
      </c>
      <c r="W109" s="78" t="str">
        <f t="shared" si="43"/>
        <v/>
      </c>
      <c r="X109" s="138">
        <f t="shared" si="44"/>
        <v>106</v>
      </c>
      <c r="Y109" s="138">
        <f t="shared" si="45"/>
        <v>0</v>
      </c>
      <c r="Z109" s="47" t="str">
        <f t="shared" si="46"/>
        <v xml:space="preserve"> </v>
      </c>
      <c r="AA109" s="83">
        <f t="shared" si="47"/>
        <v>106</v>
      </c>
    </row>
    <row r="110" spans="1:27">
      <c r="A110" s="68">
        <f t="shared" si="30"/>
        <v>107</v>
      </c>
      <c r="B110" s="57">
        <v>107</v>
      </c>
      <c r="C110" s="67"/>
      <c r="D110" s="32"/>
      <c r="E110" s="33"/>
      <c r="F110" s="37"/>
      <c r="G110" s="7"/>
      <c r="H110" s="37"/>
      <c r="I110" s="64"/>
      <c r="J110" s="138">
        <f>IF(COUNTIF($F$4:$F110,$F110)&lt;2,$F110," ")</f>
        <v>0</v>
      </c>
      <c r="K110" s="138">
        <f t="shared" si="33"/>
        <v>107</v>
      </c>
      <c r="L110" s="138">
        <f t="shared" si="34"/>
        <v>0</v>
      </c>
      <c r="M110" s="138">
        <f>IF(COUNTIF($F$4:$F110,$F110)&lt;3,$F110," ")</f>
        <v>0</v>
      </c>
      <c r="N110" s="138">
        <f t="shared" si="35"/>
        <v>107</v>
      </c>
      <c r="O110" s="138">
        <f t="shared" si="36"/>
        <v>0</v>
      </c>
      <c r="P110" s="78" t="str">
        <f t="shared" si="37"/>
        <v/>
      </c>
      <c r="Q110" s="78">
        <f t="shared" si="38"/>
        <v>107</v>
      </c>
      <c r="R110" s="78">
        <f t="shared" si="39"/>
        <v>0</v>
      </c>
      <c r="S110" s="138">
        <f>IF(COUNTIF($F$4:$F110,J110)&lt;4,$F110," ")</f>
        <v>0</v>
      </c>
      <c r="T110" s="138">
        <f t="shared" si="40"/>
        <v>107</v>
      </c>
      <c r="U110" s="138">
        <f t="shared" si="41"/>
        <v>0</v>
      </c>
      <c r="V110" s="78" t="str">
        <f t="shared" si="42"/>
        <v/>
      </c>
      <c r="W110" s="78" t="str">
        <f t="shared" si="43"/>
        <v/>
      </c>
      <c r="X110" s="138">
        <f t="shared" si="44"/>
        <v>107</v>
      </c>
      <c r="Y110" s="138">
        <f t="shared" si="45"/>
        <v>0</v>
      </c>
      <c r="Z110" s="47" t="str">
        <f t="shared" si="46"/>
        <v xml:space="preserve"> </v>
      </c>
      <c r="AA110" s="83">
        <f t="shared" si="47"/>
        <v>107</v>
      </c>
    </row>
    <row r="111" spans="1:27">
      <c r="A111" s="68">
        <f t="shared" si="30"/>
        <v>108</v>
      </c>
      <c r="B111" s="57">
        <v>108</v>
      </c>
      <c r="C111" s="67"/>
      <c r="D111" s="32"/>
      <c r="E111" s="33"/>
      <c r="F111" s="37"/>
      <c r="G111" s="7"/>
      <c r="H111" s="37"/>
      <c r="I111" s="64"/>
      <c r="J111" s="138">
        <f>IF(COUNTIF($F$4:$F111,$F111)&lt;2,$F111," ")</f>
        <v>0</v>
      </c>
      <c r="K111" s="138">
        <f t="shared" si="33"/>
        <v>108</v>
      </c>
      <c r="L111" s="138">
        <f t="shared" si="34"/>
        <v>0</v>
      </c>
      <c r="M111" s="138">
        <f>IF(COUNTIF($F$4:$F111,$F111)&lt;3,$F111," ")</f>
        <v>0</v>
      </c>
      <c r="N111" s="138">
        <f t="shared" si="35"/>
        <v>108</v>
      </c>
      <c r="O111" s="138">
        <f t="shared" si="36"/>
        <v>0</v>
      </c>
      <c r="P111" s="78" t="str">
        <f t="shared" si="37"/>
        <v/>
      </c>
      <c r="Q111" s="78">
        <f t="shared" si="38"/>
        <v>108</v>
      </c>
      <c r="R111" s="78">
        <f t="shared" si="39"/>
        <v>0</v>
      </c>
      <c r="S111" s="138">
        <f>IF(COUNTIF($F$4:$F111,J111)&lt;4,$F111," ")</f>
        <v>0</v>
      </c>
      <c r="T111" s="138">
        <f t="shared" si="40"/>
        <v>108</v>
      </c>
      <c r="U111" s="138">
        <f t="shared" si="41"/>
        <v>0</v>
      </c>
      <c r="V111" s="78" t="str">
        <f t="shared" si="42"/>
        <v/>
      </c>
      <c r="W111" s="78" t="str">
        <f t="shared" si="43"/>
        <v/>
      </c>
      <c r="X111" s="138">
        <f t="shared" si="44"/>
        <v>108</v>
      </c>
      <c r="Y111" s="138">
        <f t="shared" si="45"/>
        <v>0</v>
      </c>
      <c r="Z111" s="47" t="str">
        <f t="shared" si="46"/>
        <v xml:space="preserve"> </v>
      </c>
      <c r="AA111" s="83">
        <f t="shared" si="47"/>
        <v>108</v>
      </c>
    </row>
    <row r="112" spans="1:27">
      <c r="A112" s="68">
        <f t="shared" si="30"/>
        <v>109</v>
      </c>
      <c r="B112" s="57">
        <v>109</v>
      </c>
      <c r="C112" s="67"/>
      <c r="D112" s="32"/>
      <c r="E112" s="33"/>
      <c r="F112" s="37"/>
      <c r="G112" s="7"/>
      <c r="H112" s="37"/>
      <c r="I112" s="64"/>
      <c r="J112" s="138">
        <f>IF(COUNTIF($F$4:$F112,$F112)&lt;2,$F112," ")</f>
        <v>0</v>
      </c>
      <c r="K112" s="138">
        <f t="shared" si="33"/>
        <v>109</v>
      </c>
      <c r="L112" s="138">
        <f t="shared" si="34"/>
        <v>0</v>
      </c>
      <c r="M112" s="138">
        <f>IF(COUNTIF($F$4:$F112,$F112)&lt;3,$F112," ")</f>
        <v>0</v>
      </c>
      <c r="N112" s="138">
        <f t="shared" si="35"/>
        <v>109</v>
      </c>
      <c r="O112" s="138">
        <f t="shared" si="36"/>
        <v>0</v>
      </c>
      <c r="P112" s="78" t="str">
        <f t="shared" si="37"/>
        <v/>
      </c>
      <c r="Q112" s="78">
        <f t="shared" si="38"/>
        <v>109</v>
      </c>
      <c r="R112" s="78">
        <f t="shared" si="39"/>
        <v>0</v>
      </c>
      <c r="S112" s="138">
        <f>IF(COUNTIF($F$4:$F112,J112)&lt;4,$F112," ")</f>
        <v>0</v>
      </c>
      <c r="T112" s="138">
        <f t="shared" si="40"/>
        <v>109</v>
      </c>
      <c r="U112" s="138">
        <f t="shared" si="41"/>
        <v>0</v>
      </c>
      <c r="V112" s="78" t="str">
        <f t="shared" si="42"/>
        <v/>
      </c>
      <c r="W112" s="78" t="str">
        <f t="shared" si="43"/>
        <v/>
      </c>
      <c r="X112" s="138">
        <f t="shared" si="44"/>
        <v>109</v>
      </c>
      <c r="Y112" s="138">
        <f t="shared" si="45"/>
        <v>0</v>
      </c>
      <c r="Z112" s="47" t="str">
        <f t="shared" si="46"/>
        <v xml:space="preserve"> </v>
      </c>
      <c r="AA112" s="83">
        <f t="shared" si="47"/>
        <v>109</v>
      </c>
    </row>
    <row r="113" spans="1:27">
      <c r="A113" s="68">
        <f t="shared" si="30"/>
        <v>110</v>
      </c>
      <c r="B113" s="57">
        <v>110</v>
      </c>
      <c r="C113" s="67"/>
      <c r="D113" s="32"/>
      <c r="E113" s="33"/>
      <c r="F113" s="37"/>
      <c r="G113" s="7"/>
      <c r="H113" s="37"/>
      <c r="I113" s="64"/>
      <c r="J113" s="138">
        <f>IF(COUNTIF($F$4:$F113,$F113)&lt;2,$F113," ")</f>
        <v>0</v>
      </c>
      <c r="K113" s="138">
        <f t="shared" si="33"/>
        <v>110</v>
      </c>
      <c r="L113" s="138">
        <f t="shared" si="34"/>
        <v>0</v>
      </c>
      <c r="M113" s="138">
        <f>IF(COUNTIF($F$4:$F113,$F113)&lt;3,$F113," ")</f>
        <v>0</v>
      </c>
      <c r="N113" s="138">
        <f t="shared" si="35"/>
        <v>110</v>
      </c>
      <c r="O113" s="138">
        <f t="shared" si="36"/>
        <v>0</v>
      </c>
      <c r="P113" s="78" t="str">
        <f t="shared" si="37"/>
        <v/>
      </c>
      <c r="Q113" s="78">
        <f t="shared" si="38"/>
        <v>110</v>
      </c>
      <c r="R113" s="78">
        <f t="shared" si="39"/>
        <v>0</v>
      </c>
      <c r="S113" s="138">
        <f>IF(COUNTIF($F$4:$F113,J113)&lt;4,$F113," ")</f>
        <v>0</v>
      </c>
      <c r="T113" s="138">
        <f t="shared" si="40"/>
        <v>110</v>
      </c>
      <c r="U113" s="138">
        <f t="shared" si="41"/>
        <v>0</v>
      </c>
      <c r="V113" s="78" t="str">
        <f t="shared" si="42"/>
        <v/>
      </c>
      <c r="W113" s="78" t="str">
        <f t="shared" si="43"/>
        <v/>
      </c>
      <c r="X113" s="138">
        <f t="shared" si="44"/>
        <v>110</v>
      </c>
      <c r="Y113" s="138">
        <f t="shared" si="45"/>
        <v>0</v>
      </c>
      <c r="Z113" s="47" t="str">
        <f t="shared" si="46"/>
        <v xml:space="preserve"> </v>
      </c>
      <c r="AA113" s="83">
        <f t="shared" si="47"/>
        <v>110</v>
      </c>
    </row>
    <row r="114" spans="1:27">
      <c r="A114" s="68">
        <f t="shared" si="30"/>
        <v>111</v>
      </c>
      <c r="B114" s="57">
        <v>111</v>
      </c>
      <c r="C114" s="67"/>
      <c r="D114" s="32"/>
      <c r="E114" s="33"/>
      <c r="F114" s="37"/>
      <c r="G114" s="7"/>
      <c r="H114" s="37"/>
      <c r="I114" s="64"/>
      <c r="J114" s="138">
        <f>IF(COUNTIF($F$4:$F114,$F114)&lt;2,$F114," ")</f>
        <v>0</v>
      </c>
      <c r="K114" s="138">
        <f t="shared" si="33"/>
        <v>111</v>
      </c>
      <c r="L114" s="138">
        <f t="shared" si="34"/>
        <v>0</v>
      </c>
      <c r="M114" s="138">
        <f>IF(COUNTIF($F$4:$F114,$F114)&lt;3,$F114," ")</f>
        <v>0</v>
      </c>
      <c r="N114" s="138">
        <f t="shared" si="35"/>
        <v>111</v>
      </c>
      <c r="O114" s="138">
        <f t="shared" si="36"/>
        <v>0</v>
      </c>
      <c r="P114" s="78" t="str">
        <f t="shared" si="37"/>
        <v/>
      </c>
      <c r="Q114" s="78">
        <f t="shared" si="38"/>
        <v>111</v>
      </c>
      <c r="R114" s="78">
        <f t="shared" si="39"/>
        <v>0</v>
      </c>
      <c r="S114" s="138">
        <f>IF(COUNTIF($F$4:$F114,J114)&lt;4,$F114," ")</f>
        <v>0</v>
      </c>
      <c r="T114" s="138">
        <f t="shared" si="40"/>
        <v>111</v>
      </c>
      <c r="U114" s="138">
        <f t="shared" si="41"/>
        <v>0</v>
      </c>
      <c r="V114" s="78" t="str">
        <f t="shared" si="42"/>
        <v/>
      </c>
      <c r="W114" s="78" t="str">
        <f t="shared" si="43"/>
        <v/>
      </c>
      <c r="X114" s="138">
        <f t="shared" si="44"/>
        <v>111</v>
      </c>
      <c r="Y114" s="138">
        <f t="shared" si="45"/>
        <v>0</v>
      </c>
      <c r="Z114" s="47" t="str">
        <f t="shared" si="46"/>
        <v xml:space="preserve"> </v>
      </c>
      <c r="AA114" s="83">
        <f t="shared" si="47"/>
        <v>111</v>
      </c>
    </row>
    <row r="115" spans="1:27">
      <c r="A115" s="68">
        <f t="shared" si="30"/>
        <v>112</v>
      </c>
      <c r="B115" s="57">
        <v>112</v>
      </c>
      <c r="C115" s="67"/>
      <c r="D115" s="32"/>
      <c r="E115" s="33"/>
      <c r="F115" s="37"/>
      <c r="G115" s="7"/>
      <c r="H115" s="37"/>
      <c r="I115" s="64"/>
      <c r="J115" s="138">
        <f>IF(COUNTIF($F$4:$F115,$F115)&lt;2,$F115," ")</f>
        <v>0</v>
      </c>
      <c r="K115" s="138">
        <f t="shared" si="33"/>
        <v>112</v>
      </c>
      <c r="L115" s="138">
        <f t="shared" si="34"/>
        <v>0</v>
      </c>
      <c r="M115" s="138">
        <f>IF(COUNTIF($F$4:$F115,$F115)&lt;3,$F115," ")</f>
        <v>0</v>
      </c>
      <c r="N115" s="138">
        <f t="shared" si="35"/>
        <v>112</v>
      </c>
      <c r="O115" s="138">
        <f t="shared" si="36"/>
        <v>0</v>
      </c>
      <c r="P115" s="78" t="str">
        <f t="shared" si="37"/>
        <v/>
      </c>
      <c r="Q115" s="78">
        <f t="shared" si="38"/>
        <v>112</v>
      </c>
      <c r="R115" s="78">
        <f t="shared" si="39"/>
        <v>0</v>
      </c>
      <c r="S115" s="138">
        <f>IF(COUNTIF($F$4:$F115,J115)&lt;4,$F115," ")</f>
        <v>0</v>
      </c>
      <c r="T115" s="138">
        <f t="shared" si="40"/>
        <v>112</v>
      </c>
      <c r="U115" s="138">
        <f t="shared" si="41"/>
        <v>0</v>
      </c>
      <c r="V115" s="78" t="str">
        <f t="shared" si="42"/>
        <v/>
      </c>
      <c r="W115" s="78" t="str">
        <f t="shared" si="43"/>
        <v/>
      </c>
      <c r="X115" s="138">
        <f t="shared" si="44"/>
        <v>112</v>
      </c>
      <c r="Y115" s="138">
        <f t="shared" si="45"/>
        <v>0</v>
      </c>
      <c r="Z115" s="47" t="str">
        <f t="shared" si="46"/>
        <v xml:space="preserve"> </v>
      </c>
      <c r="AA115" s="83">
        <f t="shared" si="47"/>
        <v>112</v>
      </c>
    </row>
    <row r="116" spans="1:27">
      <c r="A116" s="68">
        <f t="shared" si="30"/>
        <v>113</v>
      </c>
      <c r="B116" s="57">
        <v>113</v>
      </c>
      <c r="C116" s="67"/>
      <c r="D116" s="32"/>
      <c r="E116" s="33"/>
      <c r="F116" s="37"/>
      <c r="G116" s="7"/>
      <c r="H116" s="37"/>
      <c r="I116" s="64"/>
      <c r="J116" s="138">
        <f>IF(COUNTIF($F$4:$F116,$F116)&lt;2,$F116," ")</f>
        <v>0</v>
      </c>
      <c r="K116" s="138">
        <f t="shared" si="33"/>
        <v>113</v>
      </c>
      <c r="L116" s="138">
        <f t="shared" si="34"/>
        <v>0</v>
      </c>
      <c r="M116" s="138">
        <f>IF(COUNTIF($F$4:$F116,$F116)&lt;3,$F116," ")</f>
        <v>0</v>
      </c>
      <c r="N116" s="138">
        <f t="shared" si="35"/>
        <v>113</v>
      </c>
      <c r="O116" s="138">
        <f t="shared" si="36"/>
        <v>0</v>
      </c>
      <c r="P116" s="78" t="str">
        <f t="shared" si="37"/>
        <v/>
      </c>
      <c r="Q116" s="78">
        <f t="shared" si="38"/>
        <v>113</v>
      </c>
      <c r="R116" s="78">
        <f t="shared" si="39"/>
        <v>0</v>
      </c>
      <c r="S116" s="138">
        <f>IF(COUNTIF($F$4:$F116,J116)&lt;4,$F116," ")</f>
        <v>0</v>
      </c>
      <c r="T116" s="138">
        <f t="shared" si="40"/>
        <v>113</v>
      </c>
      <c r="U116" s="138">
        <f t="shared" si="41"/>
        <v>0</v>
      </c>
      <c r="V116" s="78" t="str">
        <f t="shared" si="42"/>
        <v/>
      </c>
      <c r="W116" s="78" t="str">
        <f t="shared" si="43"/>
        <v/>
      </c>
      <c r="X116" s="138">
        <f t="shared" si="44"/>
        <v>113</v>
      </c>
      <c r="Y116" s="138">
        <f t="shared" si="45"/>
        <v>0</v>
      </c>
      <c r="Z116" s="47" t="str">
        <f t="shared" si="46"/>
        <v xml:space="preserve"> </v>
      </c>
      <c r="AA116" s="83">
        <f t="shared" si="47"/>
        <v>113</v>
      </c>
    </row>
    <row r="117" spans="1:27">
      <c r="A117" s="68">
        <f t="shared" si="30"/>
        <v>114</v>
      </c>
      <c r="B117" s="57">
        <v>114</v>
      </c>
      <c r="C117" s="67"/>
      <c r="D117" s="32"/>
      <c r="E117" s="33"/>
      <c r="F117" s="37"/>
      <c r="G117" s="7"/>
      <c r="H117" s="37"/>
      <c r="I117" s="64"/>
      <c r="J117" s="138">
        <f>IF(COUNTIF($F$4:$F117,$F117)&lt;2,$F117," ")</f>
        <v>0</v>
      </c>
      <c r="K117" s="138">
        <f t="shared" si="33"/>
        <v>114</v>
      </c>
      <c r="L117" s="138">
        <f t="shared" si="34"/>
        <v>0</v>
      </c>
      <c r="M117" s="138">
        <f>IF(COUNTIF($F$4:$F117,$F117)&lt;3,$F117," ")</f>
        <v>0</v>
      </c>
      <c r="N117" s="138">
        <f t="shared" si="35"/>
        <v>114</v>
      </c>
      <c r="O117" s="138">
        <f t="shared" si="36"/>
        <v>0</v>
      </c>
      <c r="P117" s="78" t="str">
        <f t="shared" si="37"/>
        <v/>
      </c>
      <c r="Q117" s="78">
        <f t="shared" si="38"/>
        <v>114</v>
      </c>
      <c r="R117" s="78">
        <f t="shared" si="39"/>
        <v>0</v>
      </c>
      <c r="S117" s="138">
        <f>IF(COUNTIF($F$4:$F117,J117)&lt;4,$F117," ")</f>
        <v>0</v>
      </c>
      <c r="T117" s="138">
        <f t="shared" si="40"/>
        <v>114</v>
      </c>
      <c r="U117" s="138">
        <f t="shared" si="41"/>
        <v>0</v>
      </c>
      <c r="V117" s="78" t="str">
        <f t="shared" si="42"/>
        <v/>
      </c>
      <c r="W117" s="78" t="str">
        <f t="shared" si="43"/>
        <v/>
      </c>
      <c r="X117" s="138">
        <f t="shared" si="44"/>
        <v>114</v>
      </c>
      <c r="Y117" s="138">
        <f t="shared" si="45"/>
        <v>0</v>
      </c>
      <c r="Z117" s="47" t="str">
        <f t="shared" si="46"/>
        <v xml:space="preserve"> </v>
      </c>
      <c r="AA117" s="83">
        <f t="shared" si="47"/>
        <v>114</v>
      </c>
    </row>
    <row r="118" spans="1:27">
      <c r="A118" s="68">
        <f t="shared" si="30"/>
        <v>115</v>
      </c>
      <c r="B118" s="57">
        <v>115</v>
      </c>
      <c r="C118" s="67"/>
      <c r="D118" s="32"/>
      <c r="E118" s="33"/>
      <c r="F118" s="37"/>
      <c r="G118" s="7"/>
      <c r="H118" s="37"/>
      <c r="I118" s="64"/>
      <c r="J118" s="138">
        <f>IF(COUNTIF($F$4:$F118,$F118)&lt;2,$F118," ")</f>
        <v>0</v>
      </c>
      <c r="K118" s="138">
        <f t="shared" si="33"/>
        <v>115</v>
      </c>
      <c r="L118" s="138">
        <f t="shared" si="34"/>
        <v>0</v>
      </c>
      <c r="M118" s="138">
        <f>IF(COUNTIF($F$4:$F118,$F118)&lt;3,$F118," ")</f>
        <v>0</v>
      </c>
      <c r="N118" s="138">
        <f t="shared" si="35"/>
        <v>115</v>
      </c>
      <c r="O118" s="138">
        <f t="shared" si="36"/>
        <v>0</v>
      </c>
      <c r="P118" s="78" t="str">
        <f t="shared" si="37"/>
        <v/>
      </c>
      <c r="Q118" s="78">
        <f t="shared" si="38"/>
        <v>115</v>
      </c>
      <c r="R118" s="78">
        <f t="shared" si="39"/>
        <v>0</v>
      </c>
      <c r="S118" s="138">
        <f>IF(COUNTIF($F$4:$F118,J118)&lt;4,$F118," ")</f>
        <v>0</v>
      </c>
      <c r="T118" s="138">
        <f t="shared" si="40"/>
        <v>115</v>
      </c>
      <c r="U118" s="138">
        <f t="shared" si="41"/>
        <v>0</v>
      </c>
      <c r="V118" s="78" t="str">
        <f t="shared" si="42"/>
        <v/>
      </c>
      <c r="W118" s="78" t="str">
        <f t="shared" si="43"/>
        <v/>
      </c>
      <c r="X118" s="138">
        <f t="shared" si="44"/>
        <v>115</v>
      </c>
      <c r="Y118" s="138">
        <f t="shared" si="45"/>
        <v>0</v>
      </c>
      <c r="Z118" s="47" t="str">
        <f t="shared" si="46"/>
        <v xml:space="preserve"> </v>
      </c>
      <c r="AA118" s="83">
        <f t="shared" si="47"/>
        <v>115</v>
      </c>
    </row>
    <row r="119" spans="1:27">
      <c r="A119" s="68">
        <f t="shared" si="30"/>
        <v>116</v>
      </c>
      <c r="B119" s="57">
        <v>116</v>
      </c>
      <c r="C119" s="67"/>
      <c r="D119" s="32"/>
      <c r="E119" s="33"/>
      <c r="F119" s="37"/>
      <c r="G119" s="7"/>
      <c r="H119" s="37"/>
      <c r="I119" s="64"/>
      <c r="J119" s="138">
        <f>IF(COUNTIF($F$4:$F119,$F119)&lt;2,$F119," ")</f>
        <v>0</v>
      </c>
      <c r="K119" s="138">
        <f t="shared" si="33"/>
        <v>116</v>
      </c>
      <c r="L119" s="138">
        <f t="shared" si="34"/>
        <v>0</v>
      </c>
      <c r="M119" s="138">
        <f>IF(COUNTIF($F$4:$F119,$F119)&lt;3,$F119," ")</f>
        <v>0</v>
      </c>
      <c r="N119" s="138">
        <f t="shared" si="35"/>
        <v>116</v>
      </c>
      <c r="O119" s="138">
        <f t="shared" si="36"/>
        <v>0</v>
      </c>
      <c r="P119" s="78" t="str">
        <f t="shared" si="37"/>
        <v/>
      </c>
      <c r="Q119" s="78">
        <f t="shared" si="38"/>
        <v>116</v>
      </c>
      <c r="R119" s="78">
        <f t="shared" si="39"/>
        <v>0</v>
      </c>
      <c r="S119" s="138">
        <f>IF(COUNTIF($F$4:$F119,J119)&lt;4,$F119," ")</f>
        <v>0</v>
      </c>
      <c r="T119" s="138">
        <f t="shared" si="40"/>
        <v>116</v>
      </c>
      <c r="U119" s="138">
        <f t="shared" si="41"/>
        <v>0</v>
      </c>
      <c r="V119" s="78" t="str">
        <f t="shared" si="42"/>
        <v/>
      </c>
      <c r="W119" s="78" t="str">
        <f t="shared" si="43"/>
        <v/>
      </c>
      <c r="X119" s="138">
        <f t="shared" si="44"/>
        <v>116</v>
      </c>
      <c r="Y119" s="138">
        <f t="shared" si="45"/>
        <v>0</v>
      </c>
      <c r="Z119" s="47" t="str">
        <f t="shared" si="46"/>
        <v xml:space="preserve"> </v>
      </c>
      <c r="AA119" s="83">
        <f t="shared" si="47"/>
        <v>116</v>
      </c>
    </row>
    <row r="120" spans="1:27">
      <c r="A120" s="68">
        <f t="shared" si="30"/>
        <v>117</v>
      </c>
      <c r="B120" s="57">
        <v>117</v>
      </c>
      <c r="C120" s="67"/>
      <c r="D120" s="32"/>
      <c r="E120" s="33"/>
      <c r="F120" s="37"/>
      <c r="G120" s="7"/>
      <c r="H120" s="37"/>
      <c r="I120" s="64"/>
      <c r="J120" s="138">
        <f>IF(COUNTIF($F$4:$F120,$F120)&lt;2,$F120," ")</f>
        <v>0</v>
      </c>
      <c r="K120" s="138">
        <f t="shared" si="33"/>
        <v>117</v>
      </c>
      <c r="L120" s="138">
        <f t="shared" si="34"/>
        <v>0</v>
      </c>
      <c r="M120" s="138">
        <f>IF(COUNTIF($F$4:$F120,$F120)&lt;3,$F120," ")</f>
        <v>0</v>
      </c>
      <c r="N120" s="138">
        <f t="shared" si="35"/>
        <v>117</v>
      </c>
      <c r="O120" s="138">
        <f t="shared" si="36"/>
        <v>0</v>
      </c>
      <c r="P120" s="78" t="str">
        <f t="shared" si="37"/>
        <v/>
      </c>
      <c r="Q120" s="78">
        <f t="shared" si="38"/>
        <v>117</v>
      </c>
      <c r="R120" s="78">
        <f t="shared" si="39"/>
        <v>0</v>
      </c>
      <c r="S120" s="138">
        <f>IF(COUNTIF($F$4:$F120,J120)&lt;4,$F120," ")</f>
        <v>0</v>
      </c>
      <c r="T120" s="138">
        <f t="shared" si="40"/>
        <v>117</v>
      </c>
      <c r="U120" s="138">
        <f t="shared" si="41"/>
        <v>0</v>
      </c>
      <c r="V120" s="78" t="str">
        <f t="shared" si="42"/>
        <v/>
      </c>
      <c r="W120" s="78" t="str">
        <f t="shared" si="43"/>
        <v/>
      </c>
      <c r="X120" s="138">
        <f t="shared" si="44"/>
        <v>117</v>
      </c>
      <c r="Y120" s="138">
        <f t="shared" si="45"/>
        <v>0</v>
      </c>
      <c r="Z120" s="47" t="str">
        <f t="shared" si="46"/>
        <v xml:space="preserve"> </v>
      </c>
      <c r="AA120" s="83">
        <f t="shared" si="47"/>
        <v>117</v>
      </c>
    </row>
    <row r="121" spans="1:27">
      <c r="A121" s="68">
        <f t="shared" si="30"/>
        <v>118</v>
      </c>
      <c r="B121" s="57">
        <v>118</v>
      </c>
      <c r="C121" s="67"/>
      <c r="D121" s="32"/>
      <c r="E121" s="33"/>
      <c r="F121" s="37"/>
      <c r="G121" s="7"/>
      <c r="H121" s="37"/>
      <c r="I121" s="64"/>
      <c r="J121" s="138">
        <f>IF(COUNTIF($F$4:$F121,$F121)&lt;2,$F121," ")</f>
        <v>0</v>
      </c>
      <c r="K121" s="138">
        <f t="shared" si="33"/>
        <v>118</v>
      </c>
      <c r="L121" s="138">
        <f t="shared" si="34"/>
        <v>0</v>
      </c>
      <c r="M121" s="138">
        <f>IF(COUNTIF($F$4:$F121,$F121)&lt;3,$F121," ")</f>
        <v>0</v>
      </c>
      <c r="N121" s="138">
        <f t="shared" si="35"/>
        <v>118</v>
      </c>
      <c r="O121" s="138">
        <f t="shared" si="36"/>
        <v>0</v>
      </c>
      <c r="P121" s="78" t="str">
        <f t="shared" si="37"/>
        <v/>
      </c>
      <c r="Q121" s="78">
        <f t="shared" si="38"/>
        <v>118</v>
      </c>
      <c r="R121" s="78">
        <f t="shared" si="39"/>
        <v>0</v>
      </c>
      <c r="S121" s="138">
        <f>IF(COUNTIF($F$4:$F121,J121)&lt;4,$F121," ")</f>
        <v>0</v>
      </c>
      <c r="T121" s="138">
        <f t="shared" si="40"/>
        <v>118</v>
      </c>
      <c r="U121" s="138">
        <f t="shared" si="41"/>
        <v>0</v>
      </c>
      <c r="V121" s="78" t="str">
        <f t="shared" si="42"/>
        <v/>
      </c>
      <c r="W121" s="78" t="str">
        <f t="shared" si="43"/>
        <v/>
      </c>
      <c r="X121" s="138">
        <f t="shared" si="44"/>
        <v>118</v>
      </c>
      <c r="Y121" s="138">
        <f t="shared" si="45"/>
        <v>0</v>
      </c>
      <c r="Z121" s="47" t="str">
        <f t="shared" si="46"/>
        <v xml:space="preserve"> </v>
      </c>
      <c r="AA121" s="83">
        <f t="shared" si="47"/>
        <v>118</v>
      </c>
    </row>
    <row r="122" spans="1:27">
      <c r="A122" s="68">
        <f t="shared" si="30"/>
        <v>119</v>
      </c>
      <c r="B122" s="57">
        <v>119</v>
      </c>
      <c r="C122" s="67"/>
      <c r="D122" s="32"/>
      <c r="E122" s="33"/>
      <c r="F122" s="37"/>
      <c r="G122" s="7"/>
      <c r="H122" s="37"/>
      <c r="I122" s="64"/>
      <c r="J122" s="138">
        <f>IF(COUNTIF($F$4:$F122,$F122)&lt;2,$F122," ")</f>
        <v>0</v>
      </c>
      <c r="K122" s="138">
        <f t="shared" si="33"/>
        <v>119</v>
      </c>
      <c r="L122" s="138">
        <f t="shared" si="34"/>
        <v>0</v>
      </c>
      <c r="M122" s="138">
        <f>IF(COUNTIF($F$4:$F122,$F122)&lt;3,$F122," ")</f>
        <v>0</v>
      </c>
      <c r="N122" s="138">
        <f t="shared" si="35"/>
        <v>119</v>
      </c>
      <c r="O122" s="138">
        <f t="shared" si="36"/>
        <v>0</v>
      </c>
      <c r="P122" s="78" t="str">
        <f t="shared" si="37"/>
        <v/>
      </c>
      <c r="Q122" s="78">
        <f t="shared" si="38"/>
        <v>119</v>
      </c>
      <c r="R122" s="78">
        <f t="shared" si="39"/>
        <v>0</v>
      </c>
      <c r="S122" s="138">
        <f>IF(COUNTIF($F$4:$F122,J122)&lt;4,$F122," ")</f>
        <v>0</v>
      </c>
      <c r="T122" s="138">
        <f t="shared" si="40"/>
        <v>119</v>
      </c>
      <c r="U122" s="138">
        <f t="shared" si="41"/>
        <v>0</v>
      </c>
      <c r="V122" s="78" t="str">
        <f t="shared" si="42"/>
        <v/>
      </c>
      <c r="W122" s="78" t="str">
        <f t="shared" si="43"/>
        <v/>
      </c>
      <c r="X122" s="138">
        <f t="shared" si="44"/>
        <v>119</v>
      </c>
      <c r="Y122" s="138">
        <f t="shared" si="45"/>
        <v>0</v>
      </c>
      <c r="Z122" s="47" t="str">
        <f t="shared" si="46"/>
        <v xml:space="preserve"> </v>
      </c>
      <c r="AA122" s="83">
        <f t="shared" si="47"/>
        <v>119</v>
      </c>
    </row>
    <row r="123" spans="1:27">
      <c r="A123" s="68">
        <f t="shared" si="30"/>
        <v>120</v>
      </c>
      <c r="B123" s="57">
        <v>120</v>
      </c>
      <c r="C123" s="67"/>
      <c r="D123" s="32"/>
      <c r="E123" s="33"/>
      <c r="F123" s="37"/>
      <c r="G123" s="7"/>
      <c r="H123" s="37"/>
      <c r="I123" s="64"/>
      <c r="J123" s="138">
        <f>IF(COUNTIF($F$4:$F123,$F123)&lt;2,$F123," ")</f>
        <v>0</v>
      </c>
      <c r="K123" s="138">
        <f t="shared" si="33"/>
        <v>120</v>
      </c>
      <c r="L123" s="138">
        <f t="shared" si="34"/>
        <v>0</v>
      </c>
      <c r="M123" s="138">
        <f>IF(COUNTIF($F$4:$F123,$F123)&lt;3,$F123," ")</f>
        <v>0</v>
      </c>
      <c r="N123" s="138">
        <f t="shared" si="35"/>
        <v>120</v>
      </c>
      <c r="O123" s="138">
        <f t="shared" si="36"/>
        <v>0</v>
      </c>
      <c r="P123" s="78" t="str">
        <f t="shared" si="37"/>
        <v/>
      </c>
      <c r="Q123" s="78">
        <f t="shared" si="38"/>
        <v>120</v>
      </c>
      <c r="R123" s="78">
        <f t="shared" si="39"/>
        <v>0</v>
      </c>
      <c r="S123" s="138">
        <f>IF(COUNTIF($F$4:$F123,J123)&lt;4,$F123," ")</f>
        <v>0</v>
      </c>
      <c r="T123" s="138">
        <f t="shared" si="40"/>
        <v>120</v>
      </c>
      <c r="U123" s="138">
        <f t="shared" si="41"/>
        <v>0</v>
      </c>
      <c r="V123" s="78" t="str">
        <f t="shared" si="42"/>
        <v/>
      </c>
      <c r="W123" s="78" t="str">
        <f t="shared" si="43"/>
        <v/>
      </c>
      <c r="X123" s="138">
        <f t="shared" si="44"/>
        <v>120</v>
      </c>
      <c r="Y123" s="138">
        <f t="shared" si="45"/>
        <v>0</v>
      </c>
      <c r="Z123" s="47" t="str">
        <f t="shared" si="46"/>
        <v xml:space="preserve"> </v>
      </c>
      <c r="AA123" s="83">
        <f t="shared" si="47"/>
        <v>120</v>
      </c>
    </row>
    <row r="124" spans="1:27">
      <c r="A124" s="68">
        <f t="shared" si="30"/>
        <v>121</v>
      </c>
      <c r="B124" s="57">
        <v>121</v>
      </c>
      <c r="C124" s="67"/>
      <c r="D124" s="32"/>
      <c r="E124" s="33"/>
      <c r="F124" s="37"/>
      <c r="G124" s="7"/>
      <c r="H124" s="37"/>
      <c r="I124" s="64"/>
      <c r="J124" s="138">
        <f>IF(COUNTIF($F$4:$F124,$F124)&lt;2,$F124," ")</f>
        <v>0</v>
      </c>
      <c r="K124" s="138">
        <f t="shared" si="33"/>
        <v>121</v>
      </c>
      <c r="L124" s="138">
        <f t="shared" si="34"/>
        <v>0</v>
      </c>
      <c r="M124" s="138">
        <f>IF(COUNTIF($F$4:$F124,$F124)&lt;3,$F124," ")</f>
        <v>0</v>
      </c>
      <c r="N124" s="138">
        <f t="shared" si="35"/>
        <v>121</v>
      </c>
      <c r="O124" s="138">
        <f t="shared" si="36"/>
        <v>0</v>
      </c>
      <c r="P124" s="78" t="str">
        <f t="shared" si="37"/>
        <v/>
      </c>
      <c r="Q124" s="78">
        <f t="shared" si="38"/>
        <v>121</v>
      </c>
      <c r="R124" s="78">
        <f t="shared" si="39"/>
        <v>0</v>
      </c>
      <c r="S124" s="138">
        <f>IF(COUNTIF($F$4:$F124,J124)&lt;4,$F124," ")</f>
        <v>0</v>
      </c>
      <c r="T124" s="138">
        <f t="shared" si="40"/>
        <v>121</v>
      </c>
      <c r="U124" s="138">
        <f t="shared" si="41"/>
        <v>0</v>
      </c>
      <c r="V124" s="78" t="str">
        <f t="shared" si="42"/>
        <v/>
      </c>
      <c r="W124" s="78" t="str">
        <f t="shared" si="43"/>
        <v/>
      </c>
      <c r="X124" s="138">
        <f t="shared" si="44"/>
        <v>121</v>
      </c>
      <c r="Y124" s="138">
        <f t="shared" si="45"/>
        <v>0</v>
      </c>
      <c r="Z124" s="47" t="str">
        <f t="shared" si="46"/>
        <v xml:space="preserve"> </v>
      </c>
      <c r="AA124" s="83">
        <f t="shared" si="47"/>
        <v>121</v>
      </c>
    </row>
    <row r="125" spans="1:27">
      <c r="A125" s="68">
        <f t="shared" si="30"/>
        <v>122</v>
      </c>
      <c r="B125" s="57">
        <v>122</v>
      </c>
      <c r="C125" s="67"/>
      <c r="D125" s="32"/>
      <c r="E125" s="33"/>
      <c r="F125" s="37"/>
      <c r="G125" s="7"/>
      <c r="H125" s="37"/>
      <c r="I125" s="64"/>
      <c r="J125" s="138">
        <f>IF(COUNTIF($F$4:$F125,$F125)&lt;2,$F125," ")</f>
        <v>0</v>
      </c>
      <c r="K125" s="138">
        <f t="shared" si="33"/>
        <v>122</v>
      </c>
      <c r="L125" s="138">
        <f t="shared" si="34"/>
        <v>0</v>
      </c>
      <c r="M125" s="138">
        <f>IF(COUNTIF($F$4:$F125,$F125)&lt;3,$F125," ")</f>
        <v>0</v>
      </c>
      <c r="N125" s="138">
        <f t="shared" si="35"/>
        <v>122</v>
      </c>
      <c r="O125" s="138">
        <f t="shared" si="36"/>
        <v>0</v>
      </c>
      <c r="P125" s="78" t="str">
        <f t="shared" si="37"/>
        <v/>
      </c>
      <c r="Q125" s="78">
        <f t="shared" si="38"/>
        <v>122</v>
      </c>
      <c r="R125" s="78">
        <f t="shared" si="39"/>
        <v>0</v>
      </c>
      <c r="S125" s="138">
        <f>IF(COUNTIF($F$4:$F125,J125)&lt;4,$F125," ")</f>
        <v>0</v>
      </c>
      <c r="T125" s="138">
        <f t="shared" si="40"/>
        <v>122</v>
      </c>
      <c r="U125" s="138">
        <f t="shared" si="41"/>
        <v>0</v>
      </c>
      <c r="V125" s="78" t="str">
        <f t="shared" si="42"/>
        <v/>
      </c>
      <c r="W125" s="78" t="str">
        <f t="shared" si="43"/>
        <v/>
      </c>
      <c r="X125" s="138">
        <f t="shared" si="44"/>
        <v>122</v>
      </c>
      <c r="Y125" s="138">
        <f t="shared" si="45"/>
        <v>0</v>
      </c>
      <c r="Z125" s="47" t="str">
        <f t="shared" si="46"/>
        <v xml:space="preserve"> </v>
      </c>
      <c r="AA125" s="83">
        <f t="shared" si="47"/>
        <v>122</v>
      </c>
    </row>
    <row r="126" spans="1:27">
      <c r="A126" s="68">
        <f t="shared" si="30"/>
        <v>123</v>
      </c>
      <c r="B126" s="57">
        <v>123</v>
      </c>
      <c r="C126" s="67"/>
      <c r="D126" s="32"/>
      <c r="E126" s="33"/>
      <c r="F126" s="37"/>
      <c r="G126" s="7"/>
      <c r="H126" s="37"/>
      <c r="I126" s="64"/>
      <c r="J126" s="138">
        <f>IF(COUNTIF($F$4:$F126,$F126)&lt;2,$F126," ")</f>
        <v>0</v>
      </c>
      <c r="K126" s="138">
        <f t="shared" si="33"/>
        <v>123</v>
      </c>
      <c r="L126" s="138">
        <f t="shared" si="34"/>
        <v>0</v>
      </c>
      <c r="M126" s="138">
        <f>IF(COUNTIF($F$4:$F126,$F126)&lt;3,$F126," ")</f>
        <v>0</v>
      </c>
      <c r="N126" s="138">
        <f t="shared" si="35"/>
        <v>123</v>
      </c>
      <c r="O126" s="138">
        <f t="shared" si="36"/>
        <v>0</v>
      </c>
      <c r="P126" s="78" t="str">
        <f t="shared" si="37"/>
        <v/>
      </c>
      <c r="Q126" s="78">
        <f t="shared" si="38"/>
        <v>123</v>
      </c>
      <c r="R126" s="78">
        <f t="shared" si="39"/>
        <v>0</v>
      </c>
      <c r="S126" s="138">
        <f>IF(COUNTIF($F$4:$F126,J126)&lt;4,$F126," ")</f>
        <v>0</v>
      </c>
      <c r="T126" s="138">
        <f t="shared" si="40"/>
        <v>123</v>
      </c>
      <c r="U126" s="138">
        <f t="shared" si="41"/>
        <v>0</v>
      </c>
      <c r="V126" s="78" t="str">
        <f t="shared" si="42"/>
        <v/>
      </c>
      <c r="W126" s="78" t="str">
        <f t="shared" si="43"/>
        <v/>
      </c>
      <c r="X126" s="138">
        <f t="shared" si="44"/>
        <v>123</v>
      </c>
      <c r="Y126" s="138">
        <f t="shared" si="45"/>
        <v>0</v>
      </c>
      <c r="Z126" s="47" t="str">
        <f t="shared" si="46"/>
        <v xml:space="preserve"> </v>
      </c>
      <c r="AA126" s="83">
        <f t="shared" si="47"/>
        <v>123</v>
      </c>
    </row>
    <row r="127" spans="1:27">
      <c r="A127" s="68">
        <f t="shared" si="30"/>
        <v>124</v>
      </c>
      <c r="B127" s="57">
        <v>124</v>
      </c>
      <c r="C127" s="67"/>
      <c r="D127" s="32"/>
      <c r="E127" s="33"/>
      <c r="F127" s="37"/>
      <c r="G127" s="7"/>
      <c r="H127" s="37"/>
      <c r="I127" s="64"/>
      <c r="J127" s="138">
        <f>IF(COUNTIF($F$4:$F127,$F127)&lt;2,$F127," ")</f>
        <v>0</v>
      </c>
      <c r="K127" s="138">
        <f t="shared" si="33"/>
        <v>124</v>
      </c>
      <c r="L127" s="138">
        <f t="shared" si="34"/>
        <v>0</v>
      </c>
      <c r="M127" s="138">
        <f>IF(COUNTIF($F$4:$F127,$F127)&lt;3,$F127," ")</f>
        <v>0</v>
      </c>
      <c r="N127" s="138">
        <f t="shared" si="35"/>
        <v>124</v>
      </c>
      <c r="O127" s="138">
        <f t="shared" si="36"/>
        <v>0</v>
      </c>
      <c r="P127" s="78" t="str">
        <f t="shared" si="37"/>
        <v/>
      </c>
      <c r="Q127" s="78">
        <f t="shared" si="38"/>
        <v>124</v>
      </c>
      <c r="R127" s="78">
        <f t="shared" si="39"/>
        <v>0</v>
      </c>
      <c r="S127" s="138">
        <f>IF(COUNTIF($F$4:$F127,J127)&lt;4,$F127," ")</f>
        <v>0</v>
      </c>
      <c r="T127" s="138">
        <f t="shared" si="40"/>
        <v>124</v>
      </c>
      <c r="U127" s="138">
        <f t="shared" si="41"/>
        <v>0</v>
      </c>
      <c r="V127" s="78" t="str">
        <f t="shared" si="42"/>
        <v/>
      </c>
      <c r="W127" s="78" t="str">
        <f t="shared" si="43"/>
        <v/>
      </c>
      <c r="X127" s="138">
        <f t="shared" si="44"/>
        <v>124</v>
      </c>
      <c r="Y127" s="138">
        <f t="shared" si="45"/>
        <v>0</v>
      </c>
      <c r="Z127" s="47" t="str">
        <f t="shared" si="46"/>
        <v xml:space="preserve"> </v>
      </c>
      <c r="AA127" s="83">
        <f t="shared" si="47"/>
        <v>124</v>
      </c>
    </row>
    <row r="128" spans="1:27">
      <c r="A128" s="68">
        <f t="shared" si="30"/>
        <v>125</v>
      </c>
      <c r="B128" s="57">
        <v>125</v>
      </c>
      <c r="C128" s="67"/>
      <c r="D128" s="32"/>
      <c r="E128" s="33"/>
      <c r="F128" s="37"/>
      <c r="G128" s="7"/>
      <c r="H128" s="37"/>
      <c r="I128" s="64"/>
      <c r="J128" s="138">
        <f>IF(COUNTIF($F$4:$F128,$F128)&lt;2,$F128," ")</f>
        <v>0</v>
      </c>
      <c r="K128" s="138">
        <f t="shared" si="33"/>
        <v>125</v>
      </c>
      <c r="L128" s="138">
        <f t="shared" si="34"/>
        <v>0</v>
      </c>
      <c r="M128" s="138">
        <f>IF(COUNTIF($F$4:$F128,$F128)&lt;3,$F128," ")</f>
        <v>0</v>
      </c>
      <c r="N128" s="138">
        <f t="shared" si="35"/>
        <v>125</v>
      </c>
      <c r="O128" s="138">
        <f t="shared" si="36"/>
        <v>0</v>
      </c>
      <c r="P128" s="78" t="str">
        <f t="shared" si="37"/>
        <v/>
      </c>
      <c r="Q128" s="78">
        <f t="shared" si="38"/>
        <v>125</v>
      </c>
      <c r="R128" s="78">
        <f t="shared" si="39"/>
        <v>0</v>
      </c>
      <c r="S128" s="138">
        <f>IF(COUNTIF($F$4:$F128,J128)&lt;4,$F128," ")</f>
        <v>0</v>
      </c>
      <c r="T128" s="138">
        <f t="shared" si="40"/>
        <v>125</v>
      </c>
      <c r="U128" s="138">
        <f t="shared" si="41"/>
        <v>0</v>
      </c>
      <c r="V128" s="78" t="str">
        <f t="shared" si="42"/>
        <v/>
      </c>
      <c r="W128" s="78" t="str">
        <f t="shared" si="43"/>
        <v/>
      </c>
      <c r="X128" s="138">
        <f t="shared" si="44"/>
        <v>125</v>
      </c>
      <c r="Y128" s="138">
        <f t="shared" si="45"/>
        <v>0</v>
      </c>
      <c r="Z128" s="47" t="str">
        <f t="shared" si="46"/>
        <v xml:space="preserve"> </v>
      </c>
      <c r="AA128" s="83">
        <f t="shared" si="47"/>
        <v>125</v>
      </c>
    </row>
    <row r="129" spans="1:27">
      <c r="A129" s="68">
        <f t="shared" si="30"/>
        <v>126</v>
      </c>
      <c r="B129" s="57">
        <v>126</v>
      </c>
      <c r="C129" s="67"/>
      <c r="D129" s="32"/>
      <c r="E129" s="33"/>
      <c r="F129" s="37"/>
      <c r="G129" s="7"/>
      <c r="H129" s="37"/>
      <c r="I129" s="64"/>
      <c r="J129" s="138">
        <f>IF(COUNTIF($F$4:$F129,$F129)&lt;2,$F129," ")</f>
        <v>0</v>
      </c>
      <c r="K129" s="138">
        <f t="shared" si="33"/>
        <v>126</v>
      </c>
      <c r="L129" s="138">
        <f t="shared" si="34"/>
        <v>0</v>
      </c>
      <c r="M129" s="138">
        <f>IF(COUNTIF($F$4:$F129,$F129)&lt;3,$F129," ")</f>
        <v>0</v>
      </c>
      <c r="N129" s="138">
        <f t="shared" si="35"/>
        <v>126</v>
      </c>
      <c r="O129" s="138">
        <f t="shared" si="36"/>
        <v>0</v>
      </c>
      <c r="P129" s="78" t="str">
        <f t="shared" si="37"/>
        <v/>
      </c>
      <c r="Q129" s="78">
        <f t="shared" si="38"/>
        <v>126</v>
      </c>
      <c r="R129" s="78">
        <f t="shared" si="39"/>
        <v>0</v>
      </c>
      <c r="S129" s="138">
        <f>IF(COUNTIF($F$4:$F129,J129)&lt;4,$F129," ")</f>
        <v>0</v>
      </c>
      <c r="T129" s="138">
        <f t="shared" si="40"/>
        <v>126</v>
      </c>
      <c r="U129" s="138">
        <f t="shared" si="41"/>
        <v>0</v>
      </c>
      <c r="V129" s="78" t="str">
        <f t="shared" si="42"/>
        <v/>
      </c>
      <c r="W129" s="78" t="str">
        <f t="shared" si="43"/>
        <v/>
      </c>
      <c r="X129" s="138">
        <f t="shared" si="44"/>
        <v>126</v>
      </c>
      <c r="Y129" s="138">
        <f t="shared" si="45"/>
        <v>0</v>
      </c>
      <c r="Z129" s="47" t="str">
        <f t="shared" si="46"/>
        <v xml:space="preserve"> </v>
      </c>
      <c r="AA129" s="83">
        <f t="shared" si="47"/>
        <v>126</v>
      </c>
    </row>
    <row r="130" spans="1:27">
      <c r="A130" s="68">
        <f t="shared" si="30"/>
        <v>127</v>
      </c>
      <c r="B130" s="57">
        <v>127</v>
      </c>
      <c r="C130" s="67"/>
      <c r="D130" s="32"/>
      <c r="E130" s="33"/>
      <c r="F130" s="37"/>
      <c r="G130" s="7"/>
      <c r="H130" s="37"/>
      <c r="I130" s="64"/>
      <c r="J130" s="138">
        <f>IF(COUNTIF($F$4:$F130,$F130)&lt;2,$F130," ")</f>
        <v>0</v>
      </c>
      <c r="K130" s="138">
        <f t="shared" si="33"/>
        <v>127</v>
      </c>
      <c r="L130" s="138">
        <f t="shared" si="34"/>
        <v>0</v>
      </c>
      <c r="M130" s="138">
        <f>IF(COUNTIF($F$4:$F130,$F130)&lt;3,$F130," ")</f>
        <v>0</v>
      </c>
      <c r="N130" s="138">
        <f t="shared" si="35"/>
        <v>127</v>
      </c>
      <c r="O130" s="138">
        <f t="shared" si="36"/>
        <v>0</v>
      </c>
      <c r="P130" s="78" t="str">
        <f t="shared" si="37"/>
        <v/>
      </c>
      <c r="Q130" s="78">
        <f t="shared" si="38"/>
        <v>127</v>
      </c>
      <c r="R130" s="78">
        <f t="shared" si="39"/>
        <v>0</v>
      </c>
      <c r="S130" s="138">
        <f>IF(COUNTIF($F$4:$F130,J130)&lt;4,$F130," ")</f>
        <v>0</v>
      </c>
      <c r="T130" s="138">
        <f t="shared" si="40"/>
        <v>127</v>
      </c>
      <c r="U130" s="138">
        <f t="shared" si="41"/>
        <v>0</v>
      </c>
      <c r="V130" s="78" t="str">
        <f t="shared" si="42"/>
        <v/>
      </c>
      <c r="W130" s="78" t="str">
        <f t="shared" si="43"/>
        <v/>
      </c>
      <c r="X130" s="138">
        <f t="shared" si="44"/>
        <v>127</v>
      </c>
      <c r="Y130" s="138">
        <f t="shared" si="45"/>
        <v>0</v>
      </c>
      <c r="Z130" s="47" t="str">
        <f t="shared" si="46"/>
        <v xml:space="preserve"> </v>
      </c>
      <c r="AA130" s="83">
        <f t="shared" si="47"/>
        <v>127</v>
      </c>
    </row>
    <row r="131" spans="1:27">
      <c r="A131" s="68">
        <f t="shared" si="30"/>
        <v>128</v>
      </c>
      <c r="B131" s="57">
        <v>128</v>
      </c>
      <c r="C131" s="67"/>
      <c r="D131" s="32"/>
      <c r="E131" s="33"/>
      <c r="F131" s="37"/>
      <c r="G131" s="7"/>
      <c r="H131" s="37"/>
      <c r="I131" s="64"/>
      <c r="J131" s="138">
        <f>IF(COUNTIF($F$4:$F131,$F131)&lt;2,$F131," ")</f>
        <v>0</v>
      </c>
      <c r="K131" s="138">
        <f t="shared" si="33"/>
        <v>128</v>
      </c>
      <c r="L131" s="138">
        <f t="shared" si="34"/>
        <v>0</v>
      </c>
      <c r="M131" s="138">
        <f>IF(COUNTIF($F$4:$F131,$F131)&lt;3,$F131," ")</f>
        <v>0</v>
      </c>
      <c r="N131" s="138">
        <f t="shared" si="35"/>
        <v>128</v>
      </c>
      <c r="O131" s="138">
        <f t="shared" si="36"/>
        <v>0</v>
      </c>
      <c r="P131" s="78" t="str">
        <f t="shared" si="37"/>
        <v/>
      </c>
      <c r="Q131" s="78">
        <f t="shared" si="38"/>
        <v>128</v>
      </c>
      <c r="R131" s="78">
        <f t="shared" si="39"/>
        <v>0</v>
      </c>
      <c r="S131" s="138">
        <f>IF(COUNTIF($F$4:$F131,J131)&lt;4,$F131," ")</f>
        <v>0</v>
      </c>
      <c r="T131" s="138">
        <f t="shared" si="40"/>
        <v>128</v>
      </c>
      <c r="U131" s="138">
        <f t="shared" si="41"/>
        <v>0</v>
      </c>
      <c r="V131" s="78" t="str">
        <f t="shared" si="42"/>
        <v/>
      </c>
      <c r="W131" s="78" t="str">
        <f t="shared" si="43"/>
        <v/>
      </c>
      <c r="X131" s="138">
        <f t="shared" si="44"/>
        <v>128</v>
      </c>
      <c r="Y131" s="138">
        <f t="shared" si="45"/>
        <v>0</v>
      </c>
      <c r="Z131" s="47" t="str">
        <f t="shared" si="46"/>
        <v xml:space="preserve"> </v>
      </c>
      <c r="AA131" s="83">
        <f t="shared" si="47"/>
        <v>128</v>
      </c>
    </row>
    <row r="132" spans="1:27">
      <c r="A132" s="68">
        <f t="shared" ref="A132:A195" si="48">IF(B132&lt;1,1000,(IF(AA132=B132,B132,(20100-SUM($AA$4:$AA$203))/(COUNTIF($AA$4:$AA$203,"T")))))</f>
        <v>129</v>
      </c>
      <c r="B132" s="57">
        <v>129</v>
      </c>
      <c r="C132" s="67"/>
      <c r="D132" s="32"/>
      <c r="E132" s="33"/>
      <c r="F132" s="37"/>
      <c r="G132" s="7"/>
      <c r="H132" s="37"/>
      <c r="I132" s="64"/>
      <c r="J132" s="138">
        <f>IF(COUNTIF($F$4:$F132,$F132)&lt;2,$F132," ")</f>
        <v>0</v>
      </c>
      <c r="K132" s="138">
        <f t="shared" si="33"/>
        <v>129</v>
      </c>
      <c r="L132" s="138">
        <f t="shared" si="34"/>
        <v>0</v>
      </c>
      <c r="M132" s="138">
        <f>IF(COUNTIF($F$4:$F132,$F132)&lt;3,$F132," ")</f>
        <v>0</v>
      </c>
      <c r="N132" s="138">
        <f t="shared" si="35"/>
        <v>129</v>
      </c>
      <c r="O132" s="138">
        <f t="shared" si="36"/>
        <v>0</v>
      </c>
      <c r="P132" s="78" t="str">
        <f t="shared" si="37"/>
        <v/>
      </c>
      <c r="Q132" s="78">
        <f t="shared" si="38"/>
        <v>129</v>
      </c>
      <c r="R132" s="78">
        <f t="shared" si="39"/>
        <v>0</v>
      </c>
      <c r="S132" s="138">
        <f>IF(COUNTIF($F$4:$F132,J132)&lt;4,$F132," ")</f>
        <v>0</v>
      </c>
      <c r="T132" s="138">
        <f t="shared" si="40"/>
        <v>129</v>
      </c>
      <c r="U132" s="138">
        <f t="shared" si="41"/>
        <v>0</v>
      </c>
      <c r="V132" s="78" t="str">
        <f t="shared" si="42"/>
        <v/>
      </c>
      <c r="W132" s="78" t="str">
        <f t="shared" si="43"/>
        <v/>
      </c>
      <c r="X132" s="138">
        <f t="shared" si="44"/>
        <v>129</v>
      </c>
      <c r="Y132" s="138">
        <f t="shared" si="45"/>
        <v>0</v>
      </c>
      <c r="Z132" s="47" t="str">
        <f t="shared" si="46"/>
        <v xml:space="preserve"> </v>
      </c>
      <c r="AA132" s="83">
        <f t="shared" si="47"/>
        <v>129</v>
      </c>
    </row>
    <row r="133" spans="1:27">
      <c r="A133" s="68">
        <f t="shared" si="48"/>
        <v>130</v>
      </c>
      <c r="B133" s="57">
        <v>130</v>
      </c>
      <c r="C133" s="67"/>
      <c r="D133" s="32"/>
      <c r="E133" s="33"/>
      <c r="F133" s="37"/>
      <c r="G133" s="7"/>
      <c r="H133" s="37"/>
      <c r="I133" s="64"/>
      <c r="J133" s="138">
        <f>IF(COUNTIF($F$4:$F133,$F133)&lt;2,$F133," ")</f>
        <v>0</v>
      </c>
      <c r="K133" s="138">
        <f t="shared" ref="K133:K196" si="49">IF(J133=F133,A133,"")</f>
        <v>130</v>
      </c>
      <c r="L133" s="138">
        <f t="shared" ref="L133:L196" si="50">IF(J133=F133,I133,"")</f>
        <v>0</v>
      </c>
      <c r="M133" s="138">
        <f>IF(COUNTIF($F$4:$F133,$F133)&lt;3,$F133," ")</f>
        <v>0</v>
      </c>
      <c r="N133" s="138">
        <f t="shared" ref="N133:N196" si="51">IF(M133=$F133,$A133,"")</f>
        <v>130</v>
      </c>
      <c r="O133" s="138">
        <f t="shared" ref="O133:O196" si="52">IF(M133=$F133,$I133,"")</f>
        <v>0</v>
      </c>
      <c r="P133" s="78" t="str">
        <f t="shared" ref="P133:P196" si="53">IF(M133=J133,"",M133)</f>
        <v/>
      </c>
      <c r="Q133" s="78">
        <f t="shared" ref="Q133:Q196" si="54">IF(P133=$F133,$A133,1000)</f>
        <v>130</v>
      </c>
      <c r="R133" s="78">
        <f t="shared" ref="R133:R196" si="55">IF(P133=$F133,$I133,1000)</f>
        <v>0</v>
      </c>
      <c r="S133" s="138">
        <f>IF(COUNTIF($F$4:$F133,J133)&lt;4,$F133," ")</f>
        <v>0</v>
      </c>
      <c r="T133" s="138">
        <f t="shared" ref="T133:T196" si="56">IF(S133=$F133,$A133,"")</f>
        <v>130</v>
      </c>
      <c r="U133" s="138">
        <f t="shared" ref="U133:U196" si="57">IF(S133=$F133,$I133,"")</f>
        <v>0</v>
      </c>
      <c r="V133" s="78" t="str">
        <f t="shared" ref="V133:V196" si="58">IF(S133=J133,"",S133)</f>
        <v/>
      </c>
      <c r="W133" s="78" t="str">
        <f t="shared" ref="W133:W196" si="59">IF(V133=P133,"",S133)</f>
        <v/>
      </c>
      <c r="X133" s="138">
        <f t="shared" ref="X133:X196" si="60">IF(W133=$F133,$A133,"")</f>
        <v>130</v>
      </c>
      <c r="Y133" s="138">
        <f t="shared" ref="Y133:Y196" si="61">IF(W133=$F133,$I133,"")</f>
        <v>0</v>
      </c>
      <c r="Z133" s="47" t="str">
        <f t="shared" si="46"/>
        <v xml:space="preserve"> </v>
      </c>
      <c r="AA133" s="83">
        <f t="shared" si="47"/>
        <v>130</v>
      </c>
    </row>
    <row r="134" spans="1:27">
      <c r="A134" s="68">
        <f t="shared" si="48"/>
        <v>131</v>
      </c>
      <c r="B134" s="57">
        <v>131</v>
      </c>
      <c r="C134" s="67"/>
      <c r="D134" s="32"/>
      <c r="E134" s="33"/>
      <c r="F134" s="37"/>
      <c r="G134" s="7"/>
      <c r="H134" s="37"/>
      <c r="I134" s="64"/>
      <c r="J134" s="138">
        <f>IF(COUNTIF($F$4:$F134,$F134)&lt;2,$F134," ")</f>
        <v>0</v>
      </c>
      <c r="K134" s="138">
        <f t="shared" si="49"/>
        <v>131</v>
      </c>
      <c r="L134" s="138">
        <f t="shared" si="50"/>
        <v>0</v>
      </c>
      <c r="M134" s="138">
        <f>IF(COUNTIF($F$4:$F134,$F134)&lt;3,$F134," ")</f>
        <v>0</v>
      </c>
      <c r="N134" s="138">
        <f t="shared" si="51"/>
        <v>131</v>
      </c>
      <c r="O134" s="138">
        <f t="shared" si="52"/>
        <v>0</v>
      </c>
      <c r="P134" s="78" t="str">
        <f t="shared" si="53"/>
        <v/>
      </c>
      <c r="Q134" s="78">
        <f t="shared" si="54"/>
        <v>131</v>
      </c>
      <c r="R134" s="78">
        <f t="shared" si="55"/>
        <v>0</v>
      </c>
      <c r="S134" s="138">
        <f>IF(COUNTIF($F$4:$F134,J134)&lt;4,$F134," ")</f>
        <v>0</v>
      </c>
      <c r="T134" s="138">
        <f t="shared" si="56"/>
        <v>131</v>
      </c>
      <c r="U134" s="138">
        <f t="shared" si="57"/>
        <v>0</v>
      </c>
      <c r="V134" s="78" t="str">
        <f t="shared" si="58"/>
        <v/>
      </c>
      <c r="W134" s="78" t="str">
        <f t="shared" si="59"/>
        <v/>
      </c>
      <c r="X134" s="138">
        <f t="shared" si="60"/>
        <v>131</v>
      </c>
      <c r="Y134" s="138">
        <f t="shared" si="61"/>
        <v>0</v>
      </c>
      <c r="Z134" s="47" t="str">
        <f t="shared" si="46"/>
        <v xml:space="preserve"> </v>
      </c>
      <c r="AA134" s="83">
        <f t="shared" si="47"/>
        <v>131</v>
      </c>
    </row>
    <row r="135" spans="1:27">
      <c r="A135" s="68">
        <f t="shared" si="48"/>
        <v>132</v>
      </c>
      <c r="B135" s="57">
        <v>132</v>
      </c>
      <c r="C135" s="67"/>
      <c r="D135" s="32"/>
      <c r="E135" s="33"/>
      <c r="F135" s="37"/>
      <c r="G135" s="7"/>
      <c r="H135" s="37"/>
      <c r="I135" s="64"/>
      <c r="J135" s="138">
        <f>IF(COUNTIF($F$4:$F135,$F135)&lt;2,$F135," ")</f>
        <v>0</v>
      </c>
      <c r="K135" s="138">
        <f t="shared" si="49"/>
        <v>132</v>
      </c>
      <c r="L135" s="138">
        <f t="shared" si="50"/>
        <v>0</v>
      </c>
      <c r="M135" s="138">
        <f>IF(COUNTIF($F$4:$F135,$F135)&lt;3,$F135," ")</f>
        <v>0</v>
      </c>
      <c r="N135" s="138">
        <f t="shared" si="51"/>
        <v>132</v>
      </c>
      <c r="O135" s="138">
        <f t="shared" si="52"/>
        <v>0</v>
      </c>
      <c r="P135" s="78" t="str">
        <f t="shared" si="53"/>
        <v/>
      </c>
      <c r="Q135" s="78">
        <f t="shared" si="54"/>
        <v>132</v>
      </c>
      <c r="R135" s="78">
        <f t="shared" si="55"/>
        <v>0</v>
      </c>
      <c r="S135" s="138">
        <f>IF(COUNTIF($F$4:$F135,J135)&lt;4,$F135," ")</f>
        <v>0</v>
      </c>
      <c r="T135" s="138">
        <f t="shared" si="56"/>
        <v>132</v>
      </c>
      <c r="U135" s="138">
        <f t="shared" si="57"/>
        <v>0</v>
      </c>
      <c r="V135" s="78" t="str">
        <f t="shared" si="58"/>
        <v/>
      </c>
      <c r="W135" s="78" t="str">
        <f t="shared" si="59"/>
        <v/>
      </c>
      <c r="X135" s="138">
        <f t="shared" si="60"/>
        <v>132</v>
      </c>
      <c r="Y135" s="138">
        <f t="shared" si="61"/>
        <v>0</v>
      </c>
      <c r="Z135" s="47" t="str">
        <f t="shared" si="46"/>
        <v xml:space="preserve"> </v>
      </c>
      <c r="AA135" s="83">
        <f t="shared" si="47"/>
        <v>132</v>
      </c>
    </row>
    <row r="136" spans="1:27">
      <c r="A136" s="68">
        <f t="shared" si="48"/>
        <v>133</v>
      </c>
      <c r="B136" s="57">
        <v>133</v>
      </c>
      <c r="C136" s="67"/>
      <c r="D136" s="32"/>
      <c r="E136" s="33"/>
      <c r="F136" s="37"/>
      <c r="G136" s="7"/>
      <c r="H136" s="37"/>
      <c r="I136" s="64"/>
      <c r="J136" s="138">
        <f>IF(COUNTIF($F$4:$F136,$F136)&lt;2,$F136," ")</f>
        <v>0</v>
      </c>
      <c r="K136" s="138">
        <f t="shared" si="49"/>
        <v>133</v>
      </c>
      <c r="L136" s="138">
        <f t="shared" si="50"/>
        <v>0</v>
      </c>
      <c r="M136" s="138">
        <f>IF(COUNTIF($F$4:$F136,$F136)&lt;3,$F136," ")</f>
        <v>0</v>
      </c>
      <c r="N136" s="138">
        <f t="shared" si="51"/>
        <v>133</v>
      </c>
      <c r="O136" s="138">
        <f t="shared" si="52"/>
        <v>0</v>
      </c>
      <c r="P136" s="78" t="str">
        <f t="shared" si="53"/>
        <v/>
      </c>
      <c r="Q136" s="78">
        <f t="shared" si="54"/>
        <v>133</v>
      </c>
      <c r="R136" s="78">
        <f t="shared" si="55"/>
        <v>0</v>
      </c>
      <c r="S136" s="138">
        <f>IF(COUNTIF($F$4:$F136,J136)&lt;4,$F136," ")</f>
        <v>0</v>
      </c>
      <c r="T136" s="138">
        <f t="shared" si="56"/>
        <v>133</v>
      </c>
      <c r="U136" s="138">
        <f t="shared" si="57"/>
        <v>0</v>
      </c>
      <c r="V136" s="78" t="str">
        <f t="shared" si="58"/>
        <v/>
      </c>
      <c r="W136" s="78" t="str">
        <f t="shared" si="59"/>
        <v/>
      </c>
      <c r="X136" s="138">
        <f t="shared" si="60"/>
        <v>133</v>
      </c>
      <c r="Y136" s="138">
        <f t="shared" si="61"/>
        <v>0</v>
      </c>
      <c r="Z136" s="47" t="str">
        <f t="shared" si="46"/>
        <v xml:space="preserve"> </v>
      </c>
      <c r="AA136" s="83">
        <f t="shared" si="47"/>
        <v>133</v>
      </c>
    </row>
    <row r="137" spans="1:27">
      <c r="A137" s="68">
        <f t="shared" si="48"/>
        <v>134</v>
      </c>
      <c r="B137" s="57">
        <v>134</v>
      </c>
      <c r="C137" s="67"/>
      <c r="D137" s="32"/>
      <c r="E137" s="33"/>
      <c r="F137" s="37"/>
      <c r="G137" s="7"/>
      <c r="H137" s="37"/>
      <c r="I137" s="64"/>
      <c r="J137" s="138">
        <f>IF(COUNTIF($F$4:$F137,$F137)&lt;2,$F137," ")</f>
        <v>0</v>
      </c>
      <c r="K137" s="138">
        <f t="shared" si="49"/>
        <v>134</v>
      </c>
      <c r="L137" s="138">
        <f t="shared" si="50"/>
        <v>0</v>
      </c>
      <c r="M137" s="138">
        <f>IF(COUNTIF($F$4:$F137,$F137)&lt;3,$F137," ")</f>
        <v>0</v>
      </c>
      <c r="N137" s="138">
        <f t="shared" si="51"/>
        <v>134</v>
      </c>
      <c r="O137" s="138">
        <f t="shared" si="52"/>
        <v>0</v>
      </c>
      <c r="P137" s="78" t="str">
        <f t="shared" si="53"/>
        <v/>
      </c>
      <c r="Q137" s="78">
        <f t="shared" si="54"/>
        <v>134</v>
      </c>
      <c r="R137" s="78">
        <f t="shared" si="55"/>
        <v>0</v>
      </c>
      <c r="S137" s="138">
        <f>IF(COUNTIF($F$4:$F137,J137)&lt;4,$F137," ")</f>
        <v>0</v>
      </c>
      <c r="T137" s="138">
        <f t="shared" si="56"/>
        <v>134</v>
      </c>
      <c r="U137" s="138">
        <f t="shared" si="57"/>
        <v>0</v>
      </c>
      <c r="V137" s="78" t="str">
        <f t="shared" si="58"/>
        <v/>
      </c>
      <c r="W137" s="78" t="str">
        <f t="shared" si="59"/>
        <v/>
      </c>
      <c r="X137" s="138">
        <f t="shared" si="60"/>
        <v>134</v>
      </c>
      <c r="Y137" s="138">
        <f t="shared" si="61"/>
        <v>0</v>
      </c>
      <c r="Z137" s="47" t="str">
        <f t="shared" si="46"/>
        <v xml:space="preserve"> </v>
      </c>
      <c r="AA137" s="83">
        <f t="shared" si="47"/>
        <v>134</v>
      </c>
    </row>
    <row r="138" spans="1:27">
      <c r="A138" s="68">
        <f t="shared" si="48"/>
        <v>135</v>
      </c>
      <c r="B138" s="57">
        <v>135</v>
      </c>
      <c r="C138" s="67"/>
      <c r="D138" s="32"/>
      <c r="E138" s="33"/>
      <c r="F138" s="37"/>
      <c r="G138" s="7"/>
      <c r="H138" s="37"/>
      <c r="I138" s="64"/>
      <c r="J138" s="138">
        <f>IF(COUNTIF($F$4:$F138,$F138)&lt;2,$F138," ")</f>
        <v>0</v>
      </c>
      <c r="K138" s="138">
        <f t="shared" si="49"/>
        <v>135</v>
      </c>
      <c r="L138" s="138">
        <f t="shared" si="50"/>
        <v>0</v>
      </c>
      <c r="M138" s="138">
        <f>IF(COUNTIF($F$4:$F138,$F138)&lt;3,$F138," ")</f>
        <v>0</v>
      </c>
      <c r="N138" s="138">
        <f t="shared" si="51"/>
        <v>135</v>
      </c>
      <c r="O138" s="138">
        <f t="shared" si="52"/>
        <v>0</v>
      </c>
      <c r="P138" s="78" t="str">
        <f t="shared" si="53"/>
        <v/>
      </c>
      <c r="Q138" s="78">
        <f t="shared" si="54"/>
        <v>135</v>
      </c>
      <c r="R138" s="78">
        <f t="shared" si="55"/>
        <v>0</v>
      </c>
      <c r="S138" s="138">
        <f>IF(COUNTIF($F$4:$F138,J138)&lt;4,$F138," ")</f>
        <v>0</v>
      </c>
      <c r="T138" s="138">
        <f t="shared" si="56"/>
        <v>135</v>
      </c>
      <c r="U138" s="138">
        <f t="shared" si="57"/>
        <v>0</v>
      </c>
      <c r="V138" s="78" t="str">
        <f t="shared" si="58"/>
        <v/>
      </c>
      <c r="W138" s="78" t="str">
        <f t="shared" si="59"/>
        <v/>
      </c>
      <c r="X138" s="138">
        <f t="shared" si="60"/>
        <v>135</v>
      </c>
      <c r="Y138" s="138">
        <f t="shared" si="61"/>
        <v>0</v>
      </c>
      <c r="Z138" s="47" t="str">
        <f t="shared" si="46"/>
        <v xml:space="preserve"> </v>
      </c>
      <c r="AA138" s="83">
        <f t="shared" si="47"/>
        <v>135</v>
      </c>
    </row>
    <row r="139" spans="1:27">
      <c r="A139" s="68">
        <f t="shared" si="48"/>
        <v>136</v>
      </c>
      <c r="B139" s="57">
        <v>136</v>
      </c>
      <c r="C139" s="67"/>
      <c r="D139" s="32"/>
      <c r="E139" s="33"/>
      <c r="F139" s="37"/>
      <c r="G139" s="7"/>
      <c r="H139" s="37"/>
      <c r="I139" s="64"/>
      <c r="J139" s="138">
        <f>IF(COUNTIF($F$4:$F139,$F139)&lt;2,$F139," ")</f>
        <v>0</v>
      </c>
      <c r="K139" s="138">
        <f t="shared" si="49"/>
        <v>136</v>
      </c>
      <c r="L139" s="138">
        <f t="shared" si="50"/>
        <v>0</v>
      </c>
      <c r="M139" s="138">
        <f>IF(COUNTIF($F$4:$F139,$F139)&lt;3,$F139," ")</f>
        <v>0</v>
      </c>
      <c r="N139" s="138">
        <f t="shared" si="51"/>
        <v>136</v>
      </c>
      <c r="O139" s="138">
        <f t="shared" si="52"/>
        <v>0</v>
      </c>
      <c r="P139" s="78" t="str">
        <f t="shared" si="53"/>
        <v/>
      </c>
      <c r="Q139" s="78">
        <f t="shared" si="54"/>
        <v>136</v>
      </c>
      <c r="R139" s="78">
        <f t="shared" si="55"/>
        <v>0</v>
      </c>
      <c r="S139" s="138">
        <f>IF(COUNTIF($F$4:$F139,J139)&lt;4,$F139," ")</f>
        <v>0</v>
      </c>
      <c r="T139" s="138">
        <f t="shared" si="56"/>
        <v>136</v>
      </c>
      <c r="U139" s="138">
        <f t="shared" si="57"/>
        <v>0</v>
      </c>
      <c r="V139" s="78" t="str">
        <f t="shared" si="58"/>
        <v/>
      </c>
      <c r="W139" s="78" t="str">
        <f t="shared" si="59"/>
        <v/>
      </c>
      <c r="X139" s="138">
        <f t="shared" si="60"/>
        <v>136</v>
      </c>
      <c r="Y139" s="138">
        <f t="shared" si="61"/>
        <v>0</v>
      </c>
      <c r="Z139" s="47" t="str">
        <f t="shared" si="46"/>
        <v xml:space="preserve"> </v>
      </c>
      <c r="AA139" s="83">
        <f t="shared" si="47"/>
        <v>136</v>
      </c>
    </row>
    <row r="140" spans="1:27">
      <c r="A140" s="68">
        <f t="shared" si="48"/>
        <v>137</v>
      </c>
      <c r="B140" s="57">
        <v>137</v>
      </c>
      <c r="C140" s="67"/>
      <c r="D140" s="32"/>
      <c r="E140" s="33"/>
      <c r="F140" s="37"/>
      <c r="G140" s="7"/>
      <c r="H140" s="37"/>
      <c r="I140" s="64"/>
      <c r="J140" s="138">
        <f>IF(COUNTIF($F$4:$F140,$F140)&lt;2,$F140," ")</f>
        <v>0</v>
      </c>
      <c r="K140" s="138">
        <f t="shared" si="49"/>
        <v>137</v>
      </c>
      <c r="L140" s="138">
        <f t="shared" si="50"/>
        <v>0</v>
      </c>
      <c r="M140" s="138">
        <f>IF(COUNTIF($F$4:$F140,$F140)&lt;3,$F140," ")</f>
        <v>0</v>
      </c>
      <c r="N140" s="138">
        <f t="shared" si="51"/>
        <v>137</v>
      </c>
      <c r="O140" s="138">
        <f t="shared" si="52"/>
        <v>0</v>
      </c>
      <c r="P140" s="78" t="str">
        <f t="shared" si="53"/>
        <v/>
      </c>
      <c r="Q140" s="78">
        <f t="shared" si="54"/>
        <v>137</v>
      </c>
      <c r="R140" s="78">
        <f t="shared" si="55"/>
        <v>0</v>
      </c>
      <c r="S140" s="138">
        <f>IF(COUNTIF($F$4:$F140,J140)&lt;4,$F140," ")</f>
        <v>0</v>
      </c>
      <c r="T140" s="138">
        <f t="shared" si="56"/>
        <v>137</v>
      </c>
      <c r="U140" s="138">
        <f t="shared" si="57"/>
        <v>0</v>
      </c>
      <c r="V140" s="78" t="str">
        <f t="shared" si="58"/>
        <v/>
      </c>
      <c r="W140" s="78" t="str">
        <f t="shared" si="59"/>
        <v/>
      </c>
      <c r="X140" s="138">
        <f t="shared" si="60"/>
        <v>137</v>
      </c>
      <c r="Y140" s="138">
        <f t="shared" si="61"/>
        <v>0</v>
      </c>
      <c r="Z140" s="47" t="str">
        <f t="shared" si="46"/>
        <v xml:space="preserve"> </v>
      </c>
      <c r="AA140" s="83">
        <f t="shared" si="47"/>
        <v>137</v>
      </c>
    </row>
    <row r="141" spans="1:27">
      <c r="A141" s="68">
        <f t="shared" si="48"/>
        <v>138</v>
      </c>
      <c r="B141" s="57">
        <v>138</v>
      </c>
      <c r="C141" s="67"/>
      <c r="D141" s="32"/>
      <c r="E141" s="33"/>
      <c r="F141" s="37"/>
      <c r="G141" s="7"/>
      <c r="H141" s="37"/>
      <c r="I141" s="64"/>
      <c r="J141" s="138">
        <f>IF(COUNTIF($F$4:$F141,$F141)&lt;2,$F141," ")</f>
        <v>0</v>
      </c>
      <c r="K141" s="138">
        <f t="shared" si="49"/>
        <v>138</v>
      </c>
      <c r="L141" s="138">
        <f t="shared" si="50"/>
        <v>0</v>
      </c>
      <c r="M141" s="138">
        <f>IF(COUNTIF($F$4:$F141,$F141)&lt;3,$F141," ")</f>
        <v>0</v>
      </c>
      <c r="N141" s="138">
        <f t="shared" si="51"/>
        <v>138</v>
      </c>
      <c r="O141" s="138">
        <f t="shared" si="52"/>
        <v>0</v>
      </c>
      <c r="P141" s="78" t="str">
        <f t="shared" si="53"/>
        <v/>
      </c>
      <c r="Q141" s="78">
        <f t="shared" si="54"/>
        <v>138</v>
      </c>
      <c r="R141" s="78">
        <f t="shared" si="55"/>
        <v>0</v>
      </c>
      <c r="S141" s="138">
        <f>IF(COUNTIF($F$4:$F141,J141)&lt;4,$F141," ")</f>
        <v>0</v>
      </c>
      <c r="T141" s="138">
        <f t="shared" si="56"/>
        <v>138</v>
      </c>
      <c r="U141" s="138">
        <f t="shared" si="57"/>
        <v>0</v>
      </c>
      <c r="V141" s="78" t="str">
        <f t="shared" si="58"/>
        <v/>
      </c>
      <c r="W141" s="78" t="str">
        <f t="shared" si="59"/>
        <v/>
      </c>
      <c r="X141" s="138">
        <f t="shared" si="60"/>
        <v>138</v>
      </c>
      <c r="Y141" s="138">
        <f t="shared" si="61"/>
        <v>0</v>
      </c>
      <c r="Z141" s="47" t="str">
        <f t="shared" si="46"/>
        <v xml:space="preserve"> </v>
      </c>
      <c r="AA141" s="83">
        <f t="shared" si="47"/>
        <v>138</v>
      </c>
    </row>
    <row r="142" spans="1:27">
      <c r="A142" s="68">
        <f t="shared" si="48"/>
        <v>139</v>
      </c>
      <c r="B142" s="57">
        <v>139</v>
      </c>
      <c r="C142" s="67"/>
      <c r="D142" s="32"/>
      <c r="E142" s="33"/>
      <c r="F142" s="37"/>
      <c r="G142" s="7"/>
      <c r="H142" s="37"/>
      <c r="I142" s="64"/>
      <c r="J142" s="138">
        <f>IF(COUNTIF($F$4:$F142,$F142)&lt;2,$F142," ")</f>
        <v>0</v>
      </c>
      <c r="K142" s="138">
        <f t="shared" si="49"/>
        <v>139</v>
      </c>
      <c r="L142" s="138">
        <f t="shared" si="50"/>
        <v>0</v>
      </c>
      <c r="M142" s="138">
        <f>IF(COUNTIF($F$4:$F142,$F142)&lt;3,$F142," ")</f>
        <v>0</v>
      </c>
      <c r="N142" s="138">
        <f t="shared" si="51"/>
        <v>139</v>
      </c>
      <c r="O142" s="138">
        <f t="shared" si="52"/>
        <v>0</v>
      </c>
      <c r="P142" s="78" t="str">
        <f t="shared" si="53"/>
        <v/>
      </c>
      <c r="Q142" s="78">
        <f t="shared" si="54"/>
        <v>139</v>
      </c>
      <c r="R142" s="78">
        <f t="shared" si="55"/>
        <v>0</v>
      </c>
      <c r="S142" s="138">
        <f>IF(COUNTIF($F$4:$F142,J142)&lt;4,$F142," ")</f>
        <v>0</v>
      </c>
      <c r="T142" s="138">
        <f t="shared" si="56"/>
        <v>139</v>
      </c>
      <c r="U142" s="138">
        <f t="shared" si="57"/>
        <v>0</v>
      </c>
      <c r="V142" s="78" t="str">
        <f t="shared" si="58"/>
        <v/>
      </c>
      <c r="W142" s="78" t="str">
        <f t="shared" si="59"/>
        <v/>
      </c>
      <c r="X142" s="138">
        <f t="shared" si="60"/>
        <v>139</v>
      </c>
      <c r="Y142" s="138">
        <f t="shared" si="61"/>
        <v>0</v>
      </c>
      <c r="Z142" s="47" t="str">
        <f t="shared" si="46"/>
        <v xml:space="preserve"> </v>
      </c>
      <c r="AA142" s="83">
        <f t="shared" si="47"/>
        <v>139</v>
      </c>
    </row>
    <row r="143" spans="1:27">
      <c r="A143" s="68">
        <f t="shared" si="48"/>
        <v>140</v>
      </c>
      <c r="B143" s="57">
        <v>140</v>
      </c>
      <c r="C143" s="67"/>
      <c r="D143" s="32"/>
      <c r="E143" s="33"/>
      <c r="F143" s="37"/>
      <c r="G143" s="7"/>
      <c r="H143" s="37"/>
      <c r="I143" s="64"/>
      <c r="J143" s="138">
        <f>IF(COUNTIF($F$4:$F143,$F143)&lt;2,$F143," ")</f>
        <v>0</v>
      </c>
      <c r="K143" s="138">
        <f t="shared" si="49"/>
        <v>140</v>
      </c>
      <c r="L143" s="138">
        <f t="shared" si="50"/>
        <v>0</v>
      </c>
      <c r="M143" s="138">
        <f>IF(COUNTIF($F$4:$F143,$F143)&lt;3,$F143," ")</f>
        <v>0</v>
      </c>
      <c r="N143" s="138">
        <f t="shared" si="51"/>
        <v>140</v>
      </c>
      <c r="O143" s="138">
        <f t="shared" si="52"/>
        <v>0</v>
      </c>
      <c r="P143" s="78" t="str">
        <f t="shared" si="53"/>
        <v/>
      </c>
      <c r="Q143" s="78">
        <f t="shared" si="54"/>
        <v>140</v>
      </c>
      <c r="R143" s="78">
        <f t="shared" si="55"/>
        <v>0</v>
      </c>
      <c r="S143" s="138">
        <f>IF(COUNTIF($F$4:$F143,J143)&lt;4,$F143," ")</f>
        <v>0</v>
      </c>
      <c r="T143" s="138">
        <f t="shared" si="56"/>
        <v>140</v>
      </c>
      <c r="U143" s="138">
        <f t="shared" si="57"/>
        <v>0</v>
      </c>
      <c r="V143" s="78" t="str">
        <f t="shared" si="58"/>
        <v/>
      </c>
      <c r="W143" s="78" t="str">
        <f t="shared" si="59"/>
        <v/>
      </c>
      <c r="X143" s="138">
        <f t="shared" si="60"/>
        <v>140</v>
      </c>
      <c r="Y143" s="138">
        <f t="shared" si="61"/>
        <v>0</v>
      </c>
      <c r="Z143" s="47" t="str">
        <f t="shared" si="46"/>
        <v xml:space="preserve"> </v>
      </c>
      <c r="AA143" s="83">
        <f t="shared" si="47"/>
        <v>140</v>
      </c>
    </row>
    <row r="144" spans="1:27">
      <c r="A144" s="68">
        <f t="shared" si="48"/>
        <v>141</v>
      </c>
      <c r="B144" s="57">
        <v>141</v>
      </c>
      <c r="C144" s="67"/>
      <c r="D144" s="32"/>
      <c r="E144" s="33"/>
      <c r="F144" s="37"/>
      <c r="G144" s="7"/>
      <c r="H144" s="37"/>
      <c r="I144" s="64"/>
      <c r="J144" s="138">
        <f>IF(COUNTIF($F$4:$F144,$F144)&lt;2,$F144," ")</f>
        <v>0</v>
      </c>
      <c r="K144" s="138">
        <f t="shared" si="49"/>
        <v>141</v>
      </c>
      <c r="L144" s="138">
        <f t="shared" si="50"/>
        <v>0</v>
      </c>
      <c r="M144" s="138">
        <f>IF(COUNTIF($F$4:$F144,$F144)&lt;3,$F144," ")</f>
        <v>0</v>
      </c>
      <c r="N144" s="138">
        <f t="shared" si="51"/>
        <v>141</v>
      </c>
      <c r="O144" s="138">
        <f t="shared" si="52"/>
        <v>0</v>
      </c>
      <c r="P144" s="78" t="str">
        <f t="shared" si="53"/>
        <v/>
      </c>
      <c r="Q144" s="78">
        <f t="shared" si="54"/>
        <v>141</v>
      </c>
      <c r="R144" s="78">
        <f t="shared" si="55"/>
        <v>0</v>
      </c>
      <c r="S144" s="138">
        <f>IF(COUNTIF($F$4:$F144,J144)&lt;4,$F144," ")</f>
        <v>0</v>
      </c>
      <c r="T144" s="138">
        <f t="shared" si="56"/>
        <v>141</v>
      </c>
      <c r="U144" s="138">
        <f t="shared" si="57"/>
        <v>0</v>
      </c>
      <c r="V144" s="78" t="str">
        <f t="shared" si="58"/>
        <v/>
      </c>
      <c r="W144" s="78" t="str">
        <f t="shared" si="59"/>
        <v/>
      </c>
      <c r="X144" s="138">
        <f t="shared" si="60"/>
        <v>141</v>
      </c>
      <c r="Y144" s="138">
        <f t="shared" si="61"/>
        <v>0</v>
      </c>
      <c r="Z144" s="47" t="str">
        <f t="shared" ref="Z144:Z203" si="62">IF(COUNTIF($C$4:$C$203,C144)&gt;1,"X"," ")</f>
        <v xml:space="preserve"> </v>
      </c>
      <c r="AA144" s="83">
        <f t="shared" ref="AA144:AA203" si="63">IF(COUNTIF($B$4:$B$203,B144)&gt;1,"T",B144)</f>
        <v>141</v>
      </c>
    </row>
    <row r="145" spans="1:27">
      <c r="A145" s="68">
        <f t="shared" si="48"/>
        <v>142</v>
      </c>
      <c r="B145" s="57">
        <v>142</v>
      </c>
      <c r="C145" s="67"/>
      <c r="D145" s="32"/>
      <c r="E145" s="33"/>
      <c r="F145" s="37"/>
      <c r="G145" s="7"/>
      <c r="H145" s="37"/>
      <c r="I145" s="64"/>
      <c r="J145" s="138">
        <f>IF(COUNTIF($F$4:$F145,$F145)&lt;2,$F145," ")</f>
        <v>0</v>
      </c>
      <c r="K145" s="138">
        <f t="shared" si="49"/>
        <v>142</v>
      </c>
      <c r="L145" s="138">
        <f t="shared" si="50"/>
        <v>0</v>
      </c>
      <c r="M145" s="138">
        <f>IF(COUNTIF($F$4:$F145,$F145)&lt;3,$F145," ")</f>
        <v>0</v>
      </c>
      <c r="N145" s="138">
        <f t="shared" si="51"/>
        <v>142</v>
      </c>
      <c r="O145" s="138">
        <f t="shared" si="52"/>
        <v>0</v>
      </c>
      <c r="P145" s="78" t="str">
        <f t="shared" si="53"/>
        <v/>
      </c>
      <c r="Q145" s="78">
        <f t="shared" si="54"/>
        <v>142</v>
      </c>
      <c r="R145" s="78">
        <f t="shared" si="55"/>
        <v>0</v>
      </c>
      <c r="S145" s="138">
        <f>IF(COUNTIF($F$4:$F145,J145)&lt;4,$F145," ")</f>
        <v>0</v>
      </c>
      <c r="T145" s="138">
        <f t="shared" si="56"/>
        <v>142</v>
      </c>
      <c r="U145" s="138">
        <f t="shared" si="57"/>
        <v>0</v>
      </c>
      <c r="V145" s="78" t="str">
        <f t="shared" si="58"/>
        <v/>
      </c>
      <c r="W145" s="78" t="str">
        <f t="shared" si="59"/>
        <v/>
      </c>
      <c r="X145" s="138">
        <f t="shared" si="60"/>
        <v>142</v>
      </c>
      <c r="Y145" s="138">
        <f t="shared" si="61"/>
        <v>0</v>
      </c>
      <c r="Z145" s="47" t="str">
        <f t="shared" si="62"/>
        <v xml:space="preserve"> </v>
      </c>
      <c r="AA145" s="83">
        <f t="shared" si="63"/>
        <v>142</v>
      </c>
    </row>
    <row r="146" spans="1:27">
      <c r="A146" s="68">
        <f t="shared" si="48"/>
        <v>143</v>
      </c>
      <c r="B146" s="57">
        <v>143</v>
      </c>
      <c r="C146" s="67"/>
      <c r="D146" s="32"/>
      <c r="E146" s="33"/>
      <c r="F146" s="37"/>
      <c r="G146" s="7"/>
      <c r="H146" s="37"/>
      <c r="I146" s="64"/>
      <c r="J146" s="138">
        <f>IF(COUNTIF($F$4:$F146,$F146)&lt;2,$F146," ")</f>
        <v>0</v>
      </c>
      <c r="K146" s="138">
        <f t="shared" si="49"/>
        <v>143</v>
      </c>
      <c r="L146" s="138">
        <f t="shared" si="50"/>
        <v>0</v>
      </c>
      <c r="M146" s="138">
        <f>IF(COUNTIF($F$4:$F146,$F146)&lt;3,$F146," ")</f>
        <v>0</v>
      </c>
      <c r="N146" s="138">
        <f t="shared" si="51"/>
        <v>143</v>
      </c>
      <c r="O146" s="138">
        <f t="shared" si="52"/>
        <v>0</v>
      </c>
      <c r="P146" s="78" t="str">
        <f t="shared" si="53"/>
        <v/>
      </c>
      <c r="Q146" s="78">
        <f t="shared" si="54"/>
        <v>143</v>
      </c>
      <c r="R146" s="78">
        <f t="shared" si="55"/>
        <v>0</v>
      </c>
      <c r="S146" s="138">
        <f>IF(COUNTIF($F$4:$F146,J146)&lt;4,$F146," ")</f>
        <v>0</v>
      </c>
      <c r="T146" s="138">
        <f t="shared" si="56"/>
        <v>143</v>
      </c>
      <c r="U146" s="138">
        <f t="shared" si="57"/>
        <v>0</v>
      </c>
      <c r="V146" s="78" t="str">
        <f t="shared" si="58"/>
        <v/>
      </c>
      <c r="W146" s="78" t="str">
        <f t="shared" si="59"/>
        <v/>
      </c>
      <c r="X146" s="138">
        <f t="shared" si="60"/>
        <v>143</v>
      </c>
      <c r="Y146" s="138">
        <f t="shared" si="61"/>
        <v>0</v>
      </c>
      <c r="Z146" s="47" t="str">
        <f t="shared" si="62"/>
        <v xml:space="preserve"> </v>
      </c>
      <c r="AA146" s="83">
        <f t="shared" si="63"/>
        <v>143</v>
      </c>
    </row>
    <row r="147" spans="1:27">
      <c r="A147" s="68">
        <f t="shared" si="48"/>
        <v>144</v>
      </c>
      <c r="B147" s="57">
        <v>144</v>
      </c>
      <c r="C147" s="67"/>
      <c r="D147" s="32"/>
      <c r="E147" s="33"/>
      <c r="F147" s="37"/>
      <c r="G147" s="7"/>
      <c r="H147" s="37"/>
      <c r="I147" s="64"/>
      <c r="J147" s="138">
        <f>IF(COUNTIF($F$4:$F147,$F147)&lt;2,$F147," ")</f>
        <v>0</v>
      </c>
      <c r="K147" s="138">
        <f t="shared" si="49"/>
        <v>144</v>
      </c>
      <c r="L147" s="138">
        <f t="shared" si="50"/>
        <v>0</v>
      </c>
      <c r="M147" s="138">
        <f>IF(COUNTIF($F$4:$F147,$F147)&lt;3,$F147," ")</f>
        <v>0</v>
      </c>
      <c r="N147" s="138">
        <f t="shared" si="51"/>
        <v>144</v>
      </c>
      <c r="O147" s="138">
        <f t="shared" si="52"/>
        <v>0</v>
      </c>
      <c r="P147" s="78" t="str">
        <f t="shared" si="53"/>
        <v/>
      </c>
      <c r="Q147" s="78">
        <f t="shared" si="54"/>
        <v>144</v>
      </c>
      <c r="R147" s="78">
        <f t="shared" si="55"/>
        <v>0</v>
      </c>
      <c r="S147" s="138">
        <f>IF(COUNTIF($F$4:$F147,J147)&lt;4,$F147," ")</f>
        <v>0</v>
      </c>
      <c r="T147" s="138">
        <f t="shared" si="56"/>
        <v>144</v>
      </c>
      <c r="U147" s="138">
        <f t="shared" si="57"/>
        <v>0</v>
      </c>
      <c r="V147" s="78" t="str">
        <f t="shared" si="58"/>
        <v/>
      </c>
      <c r="W147" s="78" t="str">
        <f t="shared" si="59"/>
        <v/>
      </c>
      <c r="X147" s="138">
        <f t="shared" si="60"/>
        <v>144</v>
      </c>
      <c r="Y147" s="138">
        <f t="shared" si="61"/>
        <v>0</v>
      </c>
      <c r="Z147" s="47" t="str">
        <f t="shared" si="62"/>
        <v xml:space="preserve"> </v>
      </c>
      <c r="AA147" s="83">
        <f t="shared" si="63"/>
        <v>144</v>
      </c>
    </row>
    <row r="148" spans="1:27">
      <c r="A148" s="68">
        <f t="shared" si="48"/>
        <v>145</v>
      </c>
      <c r="B148" s="57">
        <v>145</v>
      </c>
      <c r="C148" s="67"/>
      <c r="D148" s="32"/>
      <c r="E148" s="33"/>
      <c r="F148" s="37"/>
      <c r="G148" s="7"/>
      <c r="H148" s="37"/>
      <c r="I148" s="64"/>
      <c r="J148" s="138">
        <f>IF(COUNTIF($F$4:$F148,$F148)&lt;2,$F148," ")</f>
        <v>0</v>
      </c>
      <c r="K148" s="138">
        <f t="shared" si="49"/>
        <v>145</v>
      </c>
      <c r="L148" s="138">
        <f t="shared" si="50"/>
        <v>0</v>
      </c>
      <c r="M148" s="138">
        <f>IF(COUNTIF($F$4:$F148,$F148)&lt;3,$F148," ")</f>
        <v>0</v>
      </c>
      <c r="N148" s="138">
        <f t="shared" si="51"/>
        <v>145</v>
      </c>
      <c r="O148" s="138">
        <f t="shared" si="52"/>
        <v>0</v>
      </c>
      <c r="P148" s="78" t="str">
        <f t="shared" si="53"/>
        <v/>
      </c>
      <c r="Q148" s="78">
        <f t="shared" si="54"/>
        <v>145</v>
      </c>
      <c r="R148" s="78">
        <f t="shared" si="55"/>
        <v>0</v>
      </c>
      <c r="S148" s="138">
        <f>IF(COUNTIF($F$4:$F148,J148)&lt;4,$F148," ")</f>
        <v>0</v>
      </c>
      <c r="T148" s="138">
        <f t="shared" si="56"/>
        <v>145</v>
      </c>
      <c r="U148" s="138">
        <f t="shared" si="57"/>
        <v>0</v>
      </c>
      <c r="V148" s="78" t="str">
        <f t="shared" si="58"/>
        <v/>
      </c>
      <c r="W148" s="78" t="str">
        <f t="shared" si="59"/>
        <v/>
      </c>
      <c r="X148" s="138">
        <f t="shared" si="60"/>
        <v>145</v>
      </c>
      <c r="Y148" s="138">
        <f t="shared" si="61"/>
        <v>0</v>
      </c>
      <c r="Z148" s="47" t="str">
        <f t="shared" si="62"/>
        <v xml:space="preserve"> </v>
      </c>
      <c r="AA148" s="83">
        <f t="shared" si="63"/>
        <v>145</v>
      </c>
    </row>
    <row r="149" spans="1:27">
      <c r="A149" s="68">
        <f t="shared" si="48"/>
        <v>146</v>
      </c>
      <c r="B149" s="57">
        <v>146</v>
      </c>
      <c r="C149" s="67"/>
      <c r="D149" s="32"/>
      <c r="E149" s="33"/>
      <c r="F149" s="37"/>
      <c r="G149" s="7"/>
      <c r="H149" s="37"/>
      <c r="I149" s="64"/>
      <c r="J149" s="138">
        <f>IF(COUNTIF($F$4:$F149,$F149)&lt;2,$F149," ")</f>
        <v>0</v>
      </c>
      <c r="K149" s="138">
        <f t="shared" si="49"/>
        <v>146</v>
      </c>
      <c r="L149" s="138">
        <f t="shared" si="50"/>
        <v>0</v>
      </c>
      <c r="M149" s="138">
        <f>IF(COUNTIF($F$4:$F149,$F149)&lt;3,$F149," ")</f>
        <v>0</v>
      </c>
      <c r="N149" s="138">
        <f t="shared" si="51"/>
        <v>146</v>
      </c>
      <c r="O149" s="138">
        <f t="shared" si="52"/>
        <v>0</v>
      </c>
      <c r="P149" s="78" t="str">
        <f t="shared" si="53"/>
        <v/>
      </c>
      <c r="Q149" s="78">
        <f t="shared" si="54"/>
        <v>146</v>
      </c>
      <c r="R149" s="78">
        <f t="shared" si="55"/>
        <v>0</v>
      </c>
      <c r="S149" s="138">
        <f>IF(COUNTIF($F$4:$F149,J149)&lt;4,$F149," ")</f>
        <v>0</v>
      </c>
      <c r="T149" s="138">
        <f t="shared" si="56"/>
        <v>146</v>
      </c>
      <c r="U149" s="138">
        <f t="shared" si="57"/>
        <v>0</v>
      </c>
      <c r="V149" s="78" t="str">
        <f t="shared" si="58"/>
        <v/>
      </c>
      <c r="W149" s="78" t="str">
        <f t="shared" si="59"/>
        <v/>
      </c>
      <c r="X149" s="138">
        <f t="shared" si="60"/>
        <v>146</v>
      </c>
      <c r="Y149" s="138">
        <f t="shared" si="61"/>
        <v>0</v>
      </c>
      <c r="Z149" s="47" t="str">
        <f t="shared" si="62"/>
        <v xml:space="preserve"> </v>
      </c>
      <c r="AA149" s="83">
        <f t="shared" si="63"/>
        <v>146</v>
      </c>
    </row>
    <row r="150" spans="1:27">
      <c r="A150" s="68">
        <f t="shared" si="48"/>
        <v>147</v>
      </c>
      <c r="B150" s="57">
        <v>147</v>
      </c>
      <c r="C150" s="67"/>
      <c r="D150" s="32"/>
      <c r="E150" s="33"/>
      <c r="F150" s="37"/>
      <c r="G150" s="7"/>
      <c r="H150" s="37"/>
      <c r="I150" s="64"/>
      <c r="J150" s="138">
        <f>IF(COUNTIF($F$4:$F150,$F150)&lt;2,$F150," ")</f>
        <v>0</v>
      </c>
      <c r="K150" s="138">
        <f t="shared" si="49"/>
        <v>147</v>
      </c>
      <c r="L150" s="138">
        <f t="shared" si="50"/>
        <v>0</v>
      </c>
      <c r="M150" s="138">
        <f>IF(COUNTIF($F$4:$F150,$F150)&lt;3,$F150," ")</f>
        <v>0</v>
      </c>
      <c r="N150" s="138">
        <f t="shared" si="51"/>
        <v>147</v>
      </c>
      <c r="O150" s="138">
        <f t="shared" si="52"/>
        <v>0</v>
      </c>
      <c r="P150" s="78" t="str">
        <f t="shared" si="53"/>
        <v/>
      </c>
      <c r="Q150" s="78">
        <f t="shared" si="54"/>
        <v>147</v>
      </c>
      <c r="R150" s="78">
        <f t="shared" si="55"/>
        <v>0</v>
      </c>
      <c r="S150" s="138">
        <f>IF(COUNTIF($F$4:$F150,J150)&lt;4,$F150," ")</f>
        <v>0</v>
      </c>
      <c r="T150" s="138">
        <f t="shared" si="56"/>
        <v>147</v>
      </c>
      <c r="U150" s="138">
        <f t="shared" si="57"/>
        <v>0</v>
      </c>
      <c r="V150" s="78" t="str">
        <f t="shared" si="58"/>
        <v/>
      </c>
      <c r="W150" s="78" t="str">
        <f t="shared" si="59"/>
        <v/>
      </c>
      <c r="X150" s="138">
        <f t="shared" si="60"/>
        <v>147</v>
      </c>
      <c r="Y150" s="138">
        <f t="shared" si="61"/>
        <v>0</v>
      </c>
      <c r="Z150" s="47" t="str">
        <f t="shared" si="62"/>
        <v xml:space="preserve"> </v>
      </c>
      <c r="AA150" s="83">
        <f t="shared" si="63"/>
        <v>147</v>
      </c>
    </row>
    <row r="151" spans="1:27">
      <c r="A151" s="68">
        <f t="shared" si="48"/>
        <v>148</v>
      </c>
      <c r="B151" s="57">
        <v>148</v>
      </c>
      <c r="C151" s="67"/>
      <c r="D151" s="32"/>
      <c r="E151" s="33"/>
      <c r="F151" s="37"/>
      <c r="G151" s="7"/>
      <c r="H151" s="37"/>
      <c r="I151" s="64"/>
      <c r="J151" s="138">
        <f>IF(COUNTIF($F$4:$F151,$F151)&lt;2,$F151," ")</f>
        <v>0</v>
      </c>
      <c r="K151" s="138">
        <f t="shared" si="49"/>
        <v>148</v>
      </c>
      <c r="L151" s="138">
        <f t="shared" si="50"/>
        <v>0</v>
      </c>
      <c r="M151" s="138">
        <f>IF(COUNTIF($F$4:$F151,$F151)&lt;3,$F151," ")</f>
        <v>0</v>
      </c>
      <c r="N151" s="138">
        <f t="shared" si="51"/>
        <v>148</v>
      </c>
      <c r="O151" s="138">
        <f t="shared" si="52"/>
        <v>0</v>
      </c>
      <c r="P151" s="78" t="str">
        <f t="shared" si="53"/>
        <v/>
      </c>
      <c r="Q151" s="78">
        <f t="shared" si="54"/>
        <v>148</v>
      </c>
      <c r="R151" s="78">
        <f t="shared" si="55"/>
        <v>0</v>
      </c>
      <c r="S151" s="138">
        <f>IF(COUNTIF($F$4:$F151,J151)&lt;4,$F151," ")</f>
        <v>0</v>
      </c>
      <c r="T151" s="138">
        <f t="shared" si="56"/>
        <v>148</v>
      </c>
      <c r="U151" s="138">
        <f t="shared" si="57"/>
        <v>0</v>
      </c>
      <c r="V151" s="78" t="str">
        <f t="shared" si="58"/>
        <v/>
      </c>
      <c r="W151" s="78" t="str">
        <f t="shared" si="59"/>
        <v/>
      </c>
      <c r="X151" s="138">
        <f t="shared" si="60"/>
        <v>148</v>
      </c>
      <c r="Y151" s="138">
        <f t="shared" si="61"/>
        <v>0</v>
      </c>
      <c r="Z151" s="47" t="str">
        <f t="shared" si="62"/>
        <v xml:space="preserve"> </v>
      </c>
      <c r="AA151" s="83">
        <f t="shared" si="63"/>
        <v>148</v>
      </c>
    </row>
    <row r="152" spans="1:27">
      <c r="A152" s="68">
        <f t="shared" si="48"/>
        <v>149</v>
      </c>
      <c r="B152" s="57">
        <v>149</v>
      </c>
      <c r="C152" s="67"/>
      <c r="D152" s="32"/>
      <c r="E152" s="33"/>
      <c r="F152" s="37"/>
      <c r="G152" s="7"/>
      <c r="H152" s="37"/>
      <c r="I152" s="64"/>
      <c r="J152" s="138">
        <f>IF(COUNTIF($F$4:$F152,$F152)&lt;2,$F152," ")</f>
        <v>0</v>
      </c>
      <c r="K152" s="138">
        <f t="shared" si="49"/>
        <v>149</v>
      </c>
      <c r="L152" s="138">
        <f t="shared" si="50"/>
        <v>0</v>
      </c>
      <c r="M152" s="138">
        <f>IF(COUNTIF($F$4:$F152,$F152)&lt;3,$F152," ")</f>
        <v>0</v>
      </c>
      <c r="N152" s="138">
        <f t="shared" si="51"/>
        <v>149</v>
      </c>
      <c r="O152" s="138">
        <f t="shared" si="52"/>
        <v>0</v>
      </c>
      <c r="P152" s="78" t="str">
        <f t="shared" si="53"/>
        <v/>
      </c>
      <c r="Q152" s="78">
        <f t="shared" si="54"/>
        <v>149</v>
      </c>
      <c r="R152" s="78">
        <f t="shared" si="55"/>
        <v>0</v>
      </c>
      <c r="S152" s="138">
        <f>IF(COUNTIF($F$4:$F152,J152)&lt;4,$F152," ")</f>
        <v>0</v>
      </c>
      <c r="T152" s="138">
        <f t="shared" si="56"/>
        <v>149</v>
      </c>
      <c r="U152" s="138">
        <f t="shared" si="57"/>
        <v>0</v>
      </c>
      <c r="V152" s="78" t="str">
        <f t="shared" si="58"/>
        <v/>
      </c>
      <c r="W152" s="78" t="str">
        <f t="shared" si="59"/>
        <v/>
      </c>
      <c r="X152" s="138">
        <f t="shared" si="60"/>
        <v>149</v>
      </c>
      <c r="Y152" s="138">
        <f t="shared" si="61"/>
        <v>0</v>
      </c>
      <c r="Z152" s="47" t="str">
        <f t="shared" si="62"/>
        <v xml:space="preserve"> </v>
      </c>
      <c r="AA152" s="83">
        <f t="shared" si="63"/>
        <v>149</v>
      </c>
    </row>
    <row r="153" spans="1:27">
      <c r="A153" s="68">
        <f t="shared" si="48"/>
        <v>150</v>
      </c>
      <c r="B153" s="57">
        <v>150</v>
      </c>
      <c r="C153" s="67"/>
      <c r="D153" s="32"/>
      <c r="E153" s="33"/>
      <c r="F153" s="37"/>
      <c r="G153" s="7"/>
      <c r="H153" s="37"/>
      <c r="I153" s="64"/>
      <c r="J153" s="138">
        <f>IF(COUNTIF($F$4:$F153,$F153)&lt;2,$F153," ")</f>
        <v>0</v>
      </c>
      <c r="K153" s="138">
        <f t="shared" si="49"/>
        <v>150</v>
      </c>
      <c r="L153" s="138">
        <f t="shared" si="50"/>
        <v>0</v>
      </c>
      <c r="M153" s="138">
        <f>IF(COUNTIF($F$4:$F153,$F153)&lt;3,$F153," ")</f>
        <v>0</v>
      </c>
      <c r="N153" s="138">
        <f t="shared" si="51"/>
        <v>150</v>
      </c>
      <c r="O153" s="138">
        <f t="shared" si="52"/>
        <v>0</v>
      </c>
      <c r="P153" s="78" t="str">
        <f t="shared" si="53"/>
        <v/>
      </c>
      <c r="Q153" s="78">
        <f t="shared" si="54"/>
        <v>150</v>
      </c>
      <c r="R153" s="78">
        <f t="shared" si="55"/>
        <v>0</v>
      </c>
      <c r="S153" s="138">
        <f>IF(COUNTIF($F$4:$F153,J153)&lt;4,$F153," ")</f>
        <v>0</v>
      </c>
      <c r="T153" s="138">
        <f t="shared" si="56"/>
        <v>150</v>
      </c>
      <c r="U153" s="138">
        <f t="shared" si="57"/>
        <v>0</v>
      </c>
      <c r="V153" s="78" t="str">
        <f t="shared" si="58"/>
        <v/>
      </c>
      <c r="W153" s="78" t="str">
        <f t="shared" si="59"/>
        <v/>
      </c>
      <c r="X153" s="138">
        <f t="shared" si="60"/>
        <v>150</v>
      </c>
      <c r="Y153" s="138">
        <f t="shared" si="61"/>
        <v>0</v>
      </c>
      <c r="Z153" s="47" t="str">
        <f t="shared" si="62"/>
        <v xml:space="preserve"> </v>
      </c>
      <c r="AA153" s="83">
        <f t="shared" si="63"/>
        <v>150</v>
      </c>
    </row>
    <row r="154" spans="1:27">
      <c r="A154" s="68">
        <f t="shared" si="48"/>
        <v>151</v>
      </c>
      <c r="B154" s="57">
        <v>151</v>
      </c>
      <c r="C154" s="67"/>
      <c r="D154" s="32"/>
      <c r="E154" s="33"/>
      <c r="F154" s="37"/>
      <c r="G154" s="7"/>
      <c r="H154" s="37"/>
      <c r="I154" s="64"/>
      <c r="J154" s="138">
        <f>IF(COUNTIF($F$4:$F154,$F154)&lt;2,$F154," ")</f>
        <v>0</v>
      </c>
      <c r="K154" s="138">
        <f t="shared" si="49"/>
        <v>151</v>
      </c>
      <c r="L154" s="138">
        <f t="shared" si="50"/>
        <v>0</v>
      </c>
      <c r="M154" s="138">
        <f>IF(COUNTIF($F$4:$F154,$F154)&lt;3,$F154," ")</f>
        <v>0</v>
      </c>
      <c r="N154" s="138">
        <f t="shared" si="51"/>
        <v>151</v>
      </c>
      <c r="O154" s="138">
        <f t="shared" si="52"/>
        <v>0</v>
      </c>
      <c r="P154" s="78" t="str">
        <f t="shared" si="53"/>
        <v/>
      </c>
      <c r="Q154" s="78">
        <f t="shared" si="54"/>
        <v>151</v>
      </c>
      <c r="R154" s="78">
        <f t="shared" si="55"/>
        <v>0</v>
      </c>
      <c r="S154" s="138">
        <f>IF(COUNTIF($F$4:$F154,J154)&lt;4,$F154," ")</f>
        <v>0</v>
      </c>
      <c r="T154" s="138">
        <f t="shared" si="56"/>
        <v>151</v>
      </c>
      <c r="U154" s="138">
        <f t="shared" si="57"/>
        <v>0</v>
      </c>
      <c r="V154" s="78" t="str">
        <f t="shared" si="58"/>
        <v/>
      </c>
      <c r="W154" s="78" t="str">
        <f t="shared" si="59"/>
        <v/>
      </c>
      <c r="X154" s="138">
        <f t="shared" si="60"/>
        <v>151</v>
      </c>
      <c r="Y154" s="138">
        <f t="shared" si="61"/>
        <v>0</v>
      </c>
      <c r="Z154" s="47" t="str">
        <f t="shared" si="62"/>
        <v xml:space="preserve"> </v>
      </c>
      <c r="AA154" s="83">
        <f t="shared" si="63"/>
        <v>151</v>
      </c>
    </row>
    <row r="155" spans="1:27">
      <c r="A155" s="68">
        <f t="shared" si="48"/>
        <v>152</v>
      </c>
      <c r="B155" s="57">
        <v>152</v>
      </c>
      <c r="C155" s="67"/>
      <c r="D155" s="32"/>
      <c r="E155" s="33"/>
      <c r="F155" s="37"/>
      <c r="G155" s="7"/>
      <c r="H155" s="37"/>
      <c r="I155" s="64"/>
      <c r="J155" s="138">
        <f>IF(COUNTIF($F$4:$F155,$F155)&lt;2,$F155," ")</f>
        <v>0</v>
      </c>
      <c r="K155" s="138">
        <f t="shared" si="49"/>
        <v>152</v>
      </c>
      <c r="L155" s="138">
        <f t="shared" si="50"/>
        <v>0</v>
      </c>
      <c r="M155" s="138">
        <f>IF(COUNTIF($F$4:$F155,$F155)&lt;3,$F155," ")</f>
        <v>0</v>
      </c>
      <c r="N155" s="138">
        <f t="shared" si="51"/>
        <v>152</v>
      </c>
      <c r="O155" s="138">
        <f t="shared" si="52"/>
        <v>0</v>
      </c>
      <c r="P155" s="78" t="str">
        <f t="shared" si="53"/>
        <v/>
      </c>
      <c r="Q155" s="78">
        <f t="shared" si="54"/>
        <v>152</v>
      </c>
      <c r="R155" s="78">
        <f t="shared" si="55"/>
        <v>0</v>
      </c>
      <c r="S155" s="138">
        <f>IF(COUNTIF($F$4:$F155,J155)&lt;4,$F155," ")</f>
        <v>0</v>
      </c>
      <c r="T155" s="138">
        <f t="shared" si="56"/>
        <v>152</v>
      </c>
      <c r="U155" s="138">
        <f t="shared" si="57"/>
        <v>0</v>
      </c>
      <c r="V155" s="78" t="str">
        <f t="shared" si="58"/>
        <v/>
      </c>
      <c r="W155" s="78" t="str">
        <f t="shared" si="59"/>
        <v/>
      </c>
      <c r="X155" s="138">
        <f t="shared" si="60"/>
        <v>152</v>
      </c>
      <c r="Y155" s="138">
        <f t="shared" si="61"/>
        <v>0</v>
      </c>
      <c r="Z155" s="47" t="str">
        <f t="shared" si="62"/>
        <v xml:space="preserve"> </v>
      </c>
      <c r="AA155" s="83">
        <f t="shared" si="63"/>
        <v>152</v>
      </c>
    </row>
    <row r="156" spans="1:27">
      <c r="A156" s="68">
        <f t="shared" si="48"/>
        <v>153</v>
      </c>
      <c r="B156" s="57">
        <v>153</v>
      </c>
      <c r="C156" s="67"/>
      <c r="D156" s="32"/>
      <c r="E156" s="33"/>
      <c r="F156" s="37"/>
      <c r="G156" s="7"/>
      <c r="H156" s="37"/>
      <c r="I156" s="64"/>
      <c r="J156" s="138">
        <f>IF(COUNTIF($F$4:$F156,$F156)&lt;2,$F156," ")</f>
        <v>0</v>
      </c>
      <c r="K156" s="138">
        <f t="shared" si="49"/>
        <v>153</v>
      </c>
      <c r="L156" s="138">
        <f t="shared" si="50"/>
        <v>0</v>
      </c>
      <c r="M156" s="138">
        <f>IF(COUNTIF($F$4:$F156,$F156)&lt;3,$F156," ")</f>
        <v>0</v>
      </c>
      <c r="N156" s="138">
        <f t="shared" si="51"/>
        <v>153</v>
      </c>
      <c r="O156" s="138">
        <f t="shared" si="52"/>
        <v>0</v>
      </c>
      <c r="P156" s="78" t="str">
        <f t="shared" si="53"/>
        <v/>
      </c>
      <c r="Q156" s="78">
        <f t="shared" si="54"/>
        <v>153</v>
      </c>
      <c r="R156" s="78">
        <f t="shared" si="55"/>
        <v>0</v>
      </c>
      <c r="S156" s="138">
        <f>IF(COUNTIF($F$4:$F156,J156)&lt;4,$F156," ")</f>
        <v>0</v>
      </c>
      <c r="T156" s="138">
        <f t="shared" si="56"/>
        <v>153</v>
      </c>
      <c r="U156" s="138">
        <f t="shared" si="57"/>
        <v>0</v>
      </c>
      <c r="V156" s="78" t="str">
        <f t="shared" si="58"/>
        <v/>
      </c>
      <c r="W156" s="78" t="str">
        <f t="shared" si="59"/>
        <v/>
      </c>
      <c r="X156" s="138">
        <f t="shared" si="60"/>
        <v>153</v>
      </c>
      <c r="Y156" s="138">
        <f t="shared" si="61"/>
        <v>0</v>
      </c>
      <c r="Z156" s="47" t="str">
        <f t="shared" si="62"/>
        <v xml:space="preserve"> </v>
      </c>
      <c r="AA156" s="83">
        <f t="shared" si="63"/>
        <v>153</v>
      </c>
    </row>
    <row r="157" spans="1:27">
      <c r="A157" s="68">
        <f t="shared" si="48"/>
        <v>154</v>
      </c>
      <c r="B157" s="57">
        <v>154</v>
      </c>
      <c r="C157" s="67"/>
      <c r="D157" s="32"/>
      <c r="E157" s="33"/>
      <c r="F157" s="37"/>
      <c r="G157" s="7"/>
      <c r="H157" s="37"/>
      <c r="I157" s="64"/>
      <c r="J157" s="138">
        <f>IF(COUNTIF($F$4:$F157,$F157)&lt;2,$F157," ")</f>
        <v>0</v>
      </c>
      <c r="K157" s="138">
        <f t="shared" si="49"/>
        <v>154</v>
      </c>
      <c r="L157" s="138">
        <f t="shared" si="50"/>
        <v>0</v>
      </c>
      <c r="M157" s="138">
        <f>IF(COUNTIF($F$4:$F157,$F157)&lt;3,$F157," ")</f>
        <v>0</v>
      </c>
      <c r="N157" s="138">
        <f t="shared" si="51"/>
        <v>154</v>
      </c>
      <c r="O157" s="138">
        <f t="shared" si="52"/>
        <v>0</v>
      </c>
      <c r="P157" s="78" t="str">
        <f t="shared" si="53"/>
        <v/>
      </c>
      <c r="Q157" s="78">
        <f t="shared" si="54"/>
        <v>154</v>
      </c>
      <c r="R157" s="78">
        <f t="shared" si="55"/>
        <v>0</v>
      </c>
      <c r="S157" s="138">
        <f>IF(COUNTIF($F$4:$F157,J157)&lt;4,$F157," ")</f>
        <v>0</v>
      </c>
      <c r="T157" s="138">
        <f t="shared" si="56"/>
        <v>154</v>
      </c>
      <c r="U157" s="138">
        <f t="shared" si="57"/>
        <v>0</v>
      </c>
      <c r="V157" s="78" t="str">
        <f t="shared" si="58"/>
        <v/>
      </c>
      <c r="W157" s="78" t="str">
        <f t="shared" si="59"/>
        <v/>
      </c>
      <c r="X157" s="138">
        <f t="shared" si="60"/>
        <v>154</v>
      </c>
      <c r="Y157" s="138">
        <f t="shared" si="61"/>
        <v>0</v>
      </c>
      <c r="Z157" s="47" t="str">
        <f t="shared" si="62"/>
        <v xml:space="preserve"> </v>
      </c>
      <c r="AA157" s="83">
        <f t="shared" si="63"/>
        <v>154</v>
      </c>
    </row>
    <row r="158" spans="1:27">
      <c r="A158" s="68">
        <f t="shared" si="48"/>
        <v>155</v>
      </c>
      <c r="B158" s="57">
        <v>155</v>
      </c>
      <c r="C158" s="67"/>
      <c r="D158" s="32"/>
      <c r="E158" s="33"/>
      <c r="F158" s="37"/>
      <c r="G158" s="7"/>
      <c r="H158" s="37"/>
      <c r="I158" s="64"/>
      <c r="J158" s="138">
        <f>IF(COUNTIF($F$4:$F158,$F158)&lt;2,$F158," ")</f>
        <v>0</v>
      </c>
      <c r="K158" s="138">
        <f t="shared" si="49"/>
        <v>155</v>
      </c>
      <c r="L158" s="138">
        <f t="shared" si="50"/>
        <v>0</v>
      </c>
      <c r="M158" s="138">
        <f>IF(COUNTIF($F$4:$F158,$F158)&lt;3,$F158," ")</f>
        <v>0</v>
      </c>
      <c r="N158" s="138">
        <f t="shared" si="51"/>
        <v>155</v>
      </c>
      <c r="O158" s="138">
        <f t="shared" si="52"/>
        <v>0</v>
      </c>
      <c r="P158" s="78" t="str">
        <f t="shared" si="53"/>
        <v/>
      </c>
      <c r="Q158" s="78">
        <f t="shared" si="54"/>
        <v>155</v>
      </c>
      <c r="R158" s="78">
        <f t="shared" si="55"/>
        <v>0</v>
      </c>
      <c r="S158" s="138">
        <f>IF(COUNTIF($F$4:$F158,J158)&lt;4,$F158," ")</f>
        <v>0</v>
      </c>
      <c r="T158" s="138">
        <f t="shared" si="56"/>
        <v>155</v>
      </c>
      <c r="U158" s="138">
        <f t="shared" si="57"/>
        <v>0</v>
      </c>
      <c r="V158" s="78" t="str">
        <f t="shared" si="58"/>
        <v/>
      </c>
      <c r="W158" s="78" t="str">
        <f t="shared" si="59"/>
        <v/>
      </c>
      <c r="X158" s="138">
        <f t="shared" si="60"/>
        <v>155</v>
      </c>
      <c r="Y158" s="138">
        <f t="shared" si="61"/>
        <v>0</v>
      </c>
      <c r="Z158" s="47" t="str">
        <f t="shared" si="62"/>
        <v xml:space="preserve"> </v>
      </c>
      <c r="AA158" s="83">
        <f t="shared" si="63"/>
        <v>155</v>
      </c>
    </row>
    <row r="159" spans="1:27">
      <c r="A159" s="68">
        <f t="shared" si="48"/>
        <v>156</v>
      </c>
      <c r="B159" s="57">
        <v>156</v>
      </c>
      <c r="C159" s="67"/>
      <c r="D159" s="32"/>
      <c r="E159" s="33"/>
      <c r="F159" s="37"/>
      <c r="G159" s="7"/>
      <c r="H159" s="37"/>
      <c r="I159" s="64"/>
      <c r="J159" s="138">
        <f>IF(COUNTIF($F$4:$F159,$F159)&lt;2,$F159," ")</f>
        <v>0</v>
      </c>
      <c r="K159" s="138">
        <f t="shared" si="49"/>
        <v>156</v>
      </c>
      <c r="L159" s="138">
        <f t="shared" si="50"/>
        <v>0</v>
      </c>
      <c r="M159" s="138">
        <f>IF(COUNTIF($F$4:$F159,$F159)&lt;3,$F159," ")</f>
        <v>0</v>
      </c>
      <c r="N159" s="138">
        <f t="shared" si="51"/>
        <v>156</v>
      </c>
      <c r="O159" s="138">
        <f t="shared" si="52"/>
        <v>0</v>
      </c>
      <c r="P159" s="78" t="str">
        <f t="shared" si="53"/>
        <v/>
      </c>
      <c r="Q159" s="78">
        <f t="shared" si="54"/>
        <v>156</v>
      </c>
      <c r="R159" s="78">
        <f t="shared" si="55"/>
        <v>0</v>
      </c>
      <c r="S159" s="138">
        <f>IF(COUNTIF($F$4:$F159,J159)&lt;4,$F159," ")</f>
        <v>0</v>
      </c>
      <c r="T159" s="138">
        <f t="shared" si="56"/>
        <v>156</v>
      </c>
      <c r="U159" s="138">
        <f t="shared" si="57"/>
        <v>0</v>
      </c>
      <c r="V159" s="78" t="str">
        <f t="shared" si="58"/>
        <v/>
      </c>
      <c r="W159" s="78" t="str">
        <f t="shared" si="59"/>
        <v/>
      </c>
      <c r="X159" s="138">
        <f t="shared" si="60"/>
        <v>156</v>
      </c>
      <c r="Y159" s="138">
        <f t="shared" si="61"/>
        <v>0</v>
      </c>
      <c r="Z159" s="47" t="str">
        <f t="shared" si="62"/>
        <v xml:space="preserve"> </v>
      </c>
      <c r="AA159" s="83">
        <f t="shared" si="63"/>
        <v>156</v>
      </c>
    </row>
    <row r="160" spans="1:27">
      <c r="A160" s="68">
        <f t="shared" si="48"/>
        <v>157</v>
      </c>
      <c r="B160" s="57">
        <v>157</v>
      </c>
      <c r="C160" s="67"/>
      <c r="D160" s="32"/>
      <c r="E160" s="33"/>
      <c r="F160" s="37"/>
      <c r="G160" s="7"/>
      <c r="H160" s="37"/>
      <c r="I160" s="64"/>
      <c r="J160" s="138">
        <f>IF(COUNTIF($F$4:$F160,$F160)&lt;2,$F160," ")</f>
        <v>0</v>
      </c>
      <c r="K160" s="138">
        <f t="shared" si="49"/>
        <v>157</v>
      </c>
      <c r="L160" s="138">
        <f t="shared" si="50"/>
        <v>0</v>
      </c>
      <c r="M160" s="138">
        <f>IF(COUNTIF($F$4:$F160,$F160)&lt;3,$F160," ")</f>
        <v>0</v>
      </c>
      <c r="N160" s="138">
        <f t="shared" si="51"/>
        <v>157</v>
      </c>
      <c r="O160" s="138">
        <f t="shared" si="52"/>
        <v>0</v>
      </c>
      <c r="P160" s="78" t="str">
        <f t="shared" si="53"/>
        <v/>
      </c>
      <c r="Q160" s="78">
        <f t="shared" si="54"/>
        <v>157</v>
      </c>
      <c r="R160" s="78">
        <f t="shared" si="55"/>
        <v>0</v>
      </c>
      <c r="S160" s="138">
        <f>IF(COUNTIF($F$4:$F160,J160)&lt;4,$F160," ")</f>
        <v>0</v>
      </c>
      <c r="T160" s="138">
        <f t="shared" si="56"/>
        <v>157</v>
      </c>
      <c r="U160" s="138">
        <f t="shared" si="57"/>
        <v>0</v>
      </c>
      <c r="V160" s="78" t="str">
        <f t="shared" si="58"/>
        <v/>
      </c>
      <c r="W160" s="78" t="str">
        <f t="shared" si="59"/>
        <v/>
      </c>
      <c r="X160" s="138">
        <f t="shared" si="60"/>
        <v>157</v>
      </c>
      <c r="Y160" s="138">
        <f t="shared" si="61"/>
        <v>0</v>
      </c>
      <c r="Z160" s="47" t="str">
        <f t="shared" si="62"/>
        <v xml:space="preserve"> </v>
      </c>
      <c r="AA160" s="83">
        <f t="shared" si="63"/>
        <v>157</v>
      </c>
    </row>
    <row r="161" spans="1:27">
      <c r="A161" s="68">
        <f t="shared" si="48"/>
        <v>158</v>
      </c>
      <c r="B161" s="57">
        <v>158</v>
      </c>
      <c r="C161" s="67"/>
      <c r="D161" s="32"/>
      <c r="E161" s="33"/>
      <c r="F161" s="37"/>
      <c r="G161" s="7"/>
      <c r="H161" s="37"/>
      <c r="I161" s="64"/>
      <c r="J161" s="138">
        <f>IF(COUNTIF($F$4:$F161,$F161)&lt;2,$F161," ")</f>
        <v>0</v>
      </c>
      <c r="K161" s="138">
        <f t="shared" si="49"/>
        <v>158</v>
      </c>
      <c r="L161" s="138">
        <f t="shared" si="50"/>
        <v>0</v>
      </c>
      <c r="M161" s="138">
        <f>IF(COUNTIF($F$4:$F161,$F161)&lt;3,$F161," ")</f>
        <v>0</v>
      </c>
      <c r="N161" s="138">
        <f t="shared" si="51"/>
        <v>158</v>
      </c>
      <c r="O161" s="138">
        <f t="shared" si="52"/>
        <v>0</v>
      </c>
      <c r="P161" s="78" t="str">
        <f t="shared" si="53"/>
        <v/>
      </c>
      <c r="Q161" s="78">
        <f t="shared" si="54"/>
        <v>158</v>
      </c>
      <c r="R161" s="78">
        <f t="shared" si="55"/>
        <v>0</v>
      </c>
      <c r="S161" s="138">
        <f>IF(COUNTIF($F$4:$F161,J161)&lt;4,$F161," ")</f>
        <v>0</v>
      </c>
      <c r="T161" s="138">
        <f t="shared" si="56"/>
        <v>158</v>
      </c>
      <c r="U161" s="138">
        <f t="shared" si="57"/>
        <v>0</v>
      </c>
      <c r="V161" s="78" t="str">
        <f t="shared" si="58"/>
        <v/>
      </c>
      <c r="W161" s="78" t="str">
        <f t="shared" si="59"/>
        <v/>
      </c>
      <c r="X161" s="138">
        <f t="shared" si="60"/>
        <v>158</v>
      </c>
      <c r="Y161" s="138">
        <f t="shared" si="61"/>
        <v>0</v>
      </c>
      <c r="Z161" s="47" t="str">
        <f t="shared" si="62"/>
        <v xml:space="preserve"> </v>
      </c>
      <c r="AA161" s="83">
        <f t="shared" si="63"/>
        <v>158</v>
      </c>
    </row>
    <row r="162" spans="1:27">
      <c r="A162" s="68">
        <f t="shared" si="48"/>
        <v>159</v>
      </c>
      <c r="B162" s="57">
        <v>159</v>
      </c>
      <c r="C162" s="67"/>
      <c r="D162" s="32"/>
      <c r="E162" s="33"/>
      <c r="F162" s="37"/>
      <c r="G162" s="7"/>
      <c r="H162" s="37"/>
      <c r="I162" s="64"/>
      <c r="J162" s="138">
        <f>IF(COUNTIF($F$4:$F162,$F162)&lt;2,$F162," ")</f>
        <v>0</v>
      </c>
      <c r="K162" s="138">
        <f t="shared" si="49"/>
        <v>159</v>
      </c>
      <c r="L162" s="138">
        <f t="shared" si="50"/>
        <v>0</v>
      </c>
      <c r="M162" s="138">
        <f>IF(COUNTIF($F$4:$F162,$F162)&lt;3,$F162," ")</f>
        <v>0</v>
      </c>
      <c r="N162" s="138">
        <f t="shared" si="51"/>
        <v>159</v>
      </c>
      <c r="O162" s="138">
        <f t="shared" si="52"/>
        <v>0</v>
      </c>
      <c r="P162" s="78" t="str">
        <f t="shared" si="53"/>
        <v/>
      </c>
      <c r="Q162" s="78">
        <f t="shared" si="54"/>
        <v>159</v>
      </c>
      <c r="R162" s="78">
        <f t="shared" si="55"/>
        <v>0</v>
      </c>
      <c r="S162" s="138">
        <f>IF(COUNTIF($F$4:$F162,J162)&lt;4,$F162," ")</f>
        <v>0</v>
      </c>
      <c r="T162" s="138">
        <f t="shared" si="56"/>
        <v>159</v>
      </c>
      <c r="U162" s="138">
        <f t="shared" si="57"/>
        <v>0</v>
      </c>
      <c r="V162" s="78" t="str">
        <f t="shared" si="58"/>
        <v/>
      </c>
      <c r="W162" s="78" t="str">
        <f t="shared" si="59"/>
        <v/>
      </c>
      <c r="X162" s="138">
        <f t="shared" si="60"/>
        <v>159</v>
      </c>
      <c r="Y162" s="138">
        <f t="shared" si="61"/>
        <v>0</v>
      </c>
      <c r="Z162" s="47" t="str">
        <f t="shared" si="62"/>
        <v xml:space="preserve"> </v>
      </c>
      <c r="AA162" s="83">
        <f t="shared" si="63"/>
        <v>159</v>
      </c>
    </row>
    <row r="163" spans="1:27">
      <c r="A163" s="68">
        <f t="shared" si="48"/>
        <v>160</v>
      </c>
      <c r="B163" s="57">
        <v>160</v>
      </c>
      <c r="C163" s="67"/>
      <c r="D163" s="32"/>
      <c r="E163" s="33"/>
      <c r="F163" s="37"/>
      <c r="G163" s="7"/>
      <c r="H163" s="37"/>
      <c r="I163" s="64"/>
      <c r="J163" s="138">
        <f>IF(COUNTIF($F$4:$F163,$F163)&lt;2,$F163," ")</f>
        <v>0</v>
      </c>
      <c r="K163" s="138">
        <f t="shared" si="49"/>
        <v>160</v>
      </c>
      <c r="L163" s="138">
        <f t="shared" si="50"/>
        <v>0</v>
      </c>
      <c r="M163" s="138">
        <f>IF(COUNTIF($F$4:$F163,$F163)&lt;3,$F163," ")</f>
        <v>0</v>
      </c>
      <c r="N163" s="138">
        <f t="shared" si="51"/>
        <v>160</v>
      </c>
      <c r="O163" s="138">
        <f t="shared" si="52"/>
        <v>0</v>
      </c>
      <c r="P163" s="78" t="str">
        <f t="shared" si="53"/>
        <v/>
      </c>
      <c r="Q163" s="78">
        <f t="shared" si="54"/>
        <v>160</v>
      </c>
      <c r="R163" s="78">
        <f t="shared" si="55"/>
        <v>0</v>
      </c>
      <c r="S163" s="138">
        <f>IF(COUNTIF($F$4:$F163,J163)&lt;4,$F163," ")</f>
        <v>0</v>
      </c>
      <c r="T163" s="138">
        <f t="shared" si="56"/>
        <v>160</v>
      </c>
      <c r="U163" s="138">
        <f t="shared" si="57"/>
        <v>0</v>
      </c>
      <c r="V163" s="78" t="str">
        <f t="shared" si="58"/>
        <v/>
      </c>
      <c r="W163" s="78" t="str">
        <f t="shared" si="59"/>
        <v/>
      </c>
      <c r="X163" s="138">
        <f t="shared" si="60"/>
        <v>160</v>
      </c>
      <c r="Y163" s="138">
        <f t="shared" si="61"/>
        <v>0</v>
      </c>
      <c r="Z163" s="47" t="str">
        <f t="shared" si="62"/>
        <v xml:space="preserve"> </v>
      </c>
      <c r="AA163" s="83">
        <f t="shared" si="63"/>
        <v>160</v>
      </c>
    </row>
    <row r="164" spans="1:27">
      <c r="A164" s="68">
        <f t="shared" si="48"/>
        <v>161</v>
      </c>
      <c r="B164" s="57">
        <v>161</v>
      </c>
      <c r="C164" s="67"/>
      <c r="D164" s="32" t="str">
        <f>IF(C164&gt;0,CONCATENATE((VLOOKUP($C164,Inscription!$A$10:$G$165,3,FALSE)),"   ",(VLOOKUP($C164,Inscription!$A$10:$G$165,4,FALSE)))," ")</f>
        <v xml:space="preserve"> </v>
      </c>
      <c r="E164" s="33"/>
      <c r="F164" s="37" t="str">
        <f>IF(C164&gt;0,(VLOOKUP($C164,Inscription!$A$10:$G$165,5,FALSE))," ")</f>
        <v xml:space="preserve"> </v>
      </c>
      <c r="G164" s="7" t="str">
        <f>IF(C164&gt;0,(VLOOKUP($C164,Inscription!$A$10:$G$165,7,FALSE))," ")</f>
        <v xml:space="preserve"> </v>
      </c>
      <c r="H164" s="37" t="str">
        <f>LEFT(IF(C164&gt;0,(VLOOKUP($C164,Inscription!$A$10:$G$165,6,FALSE))," "),8)</f>
        <v xml:space="preserve"> </v>
      </c>
      <c r="I164" s="64">
        <f t="shared" ref="I164:I192" si="64">I163</f>
        <v>0</v>
      </c>
      <c r="J164" s="138" t="str">
        <f>IF(COUNTIF($F$4:$F164,$F164)&lt;2,$F164," ")</f>
        <v xml:space="preserve"> </v>
      </c>
      <c r="K164" s="138">
        <f t="shared" si="49"/>
        <v>161</v>
      </c>
      <c r="L164" s="138">
        <f t="shared" si="50"/>
        <v>0</v>
      </c>
      <c r="M164" s="138" t="str">
        <f>IF(COUNTIF($F$4:$F164,$F164)&lt;3,$F164," ")</f>
        <v xml:space="preserve"> </v>
      </c>
      <c r="N164" s="138">
        <f t="shared" si="51"/>
        <v>161</v>
      </c>
      <c r="O164" s="138">
        <f t="shared" si="52"/>
        <v>0</v>
      </c>
      <c r="P164" s="78" t="str">
        <f t="shared" si="53"/>
        <v/>
      </c>
      <c r="Q164" s="78">
        <f t="shared" si="54"/>
        <v>1000</v>
      </c>
      <c r="R164" s="78">
        <f t="shared" si="55"/>
        <v>1000</v>
      </c>
      <c r="S164" s="138" t="str">
        <f>IF(COUNTIF($F$4:$F164,J164)&lt;4,$F164," ")</f>
        <v xml:space="preserve"> </v>
      </c>
      <c r="T164" s="138">
        <f t="shared" si="56"/>
        <v>161</v>
      </c>
      <c r="U164" s="138">
        <f t="shared" si="57"/>
        <v>0</v>
      </c>
      <c r="V164" s="78" t="str">
        <f t="shared" si="58"/>
        <v/>
      </c>
      <c r="W164" s="78" t="str">
        <f t="shared" si="59"/>
        <v/>
      </c>
      <c r="X164" s="138" t="str">
        <f t="shared" si="60"/>
        <v/>
      </c>
      <c r="Y164" s="138" t="str">
        <f t="shared" si="61"/>
        <v/>
      </c>
      <c r="Z164" s="47" t="str">
        <f t="shared" si="62"/>
        <v xml:space="preserve"> </v>
      </c>
      <c r="AA164" s="83">
        <f t="shared" si="63"/>
        <v>161</v>
      </c>
    </row>
    <row r="165" spans="1:27">
      <c r="A165" s="68">
        <f t="shared" si="48"/>
        <v>162</v>
      </c>
      <c r="B165" s="57">
        <v>162</v>
      </c>
      <c r="C165" s="67"/>
      <c r="D165" s="32" t="str">
        <f>IF(C165&gt;0,CONCATENATE((VLOOKUP($C165,Inscription!$A$10:$G$165,3,FALSE)),"   ",(VLOOKUP($C165,Inscription!$A$10:$G$165,4,FALSE)))," ")</f>
        <v xml:space="preserve"> </v>
      </c>
      <c r="E165" s="33"/>
      <c r="F165" s="37" t="str">
        <f>IF(C165&gt;0,(VLOOKUP($C165,Inscription!$A$10:$G$165,5,FALSE))," ")</f>
        <v xml:space="preserve"> </v>
      </c>
      <c r="G165" s="7" t="str">
        <f>IF(C165&gt;0,(VLOOKUP($C165,Inscription!$A$10:$G$165,7,FALSE))," ")</f>
        <v xml:space="preserve"> </v>
      </c>
      <c r="H165" s="37" t="str">
        <f>LEFT(IF(C165&gt;0,(VLOOKUP($C165,Inscription!$A$10:$G$165,6,FALSE))," "),8)</f>
        <v xml:space="preserve"> </v>
      </c>
      <c r="I165" s="64">
        <f t="shared" si="64"/>
        <v>0</v>
      </c>
      <c r="J165" s="138" t="str">
        <f>IF(COUNTIF($F$4:$F165,$F165)&lt;2,$F165," ")</f>
        <v xml:space="preserve"> </v>
      </c>
      <c r="K165" s="138">
        <f t="shared" si="49"/>
        <v>162</v>
      </c>
      <c r="L165" s="138">
        <f t="shared" si="50"/>
        <v>0</v>
      </c>
      <c r="M165" s="138" t="str">
        <f>IF(COUNTIF($F$4:$F165,$F165)&lt;3,$F165," ")</f>
        <v xml:space="preserve"> </v>
      </c>
      <c r="N165" s="138">
        <f t="shared" si="51"/>
        <v>162</v>
      </c>
      <c r="O165" s="138">
        <f t="shared" si="52"/>
        <v>0</v>
      </c>
      <c r="P165" s="78" t="str">
        <f t="shared" si="53"/>
        <v/>
      </c>
      <c r="Q165" s="78">
        <f t="shared" si="54"/>
        <v>1000</v>
      </c>
      <c r="R165" s="78">
        <f t="shared" si="55"/>
        <v>1000</v>
      </c>
      <c r="S165" s="138" t="str">
        <f>IF(COUNTIF($F$4:$F165,J165)&lt;4,$F165," ")</f>
        <v xml:space="preserve"> </v>
      </c>
      <c r="T165" s="138">
        <f t="shared" si="56"/>
        <v>162</v>
      </c>
      <c r="U165" s="138">
        <f t="shared" si="57"/>
        <v>0</v>
      </c>
      <c r="V165" s="78" t="str">
        <f t="shared" si="58"/>
        <v/>
      </c>
      <c r="W165" s="78" t="str">
        <f t="shared" si="59"/>
        <v/>
      </c>
      <c r="X165" s="138" t="str">
        <f t="shared" si="60"/>
        <v/>
      </c>
      <c r="Y165" s="138" t="str">
        <f t="shared" si="61"/>
        <v/>
      </c>
      <c r="Z165" s="47" t="str">
        <f t="shared" si="62"/>
        <v xml:space="preserve"> </v>
      </c>
      <c r="AA165" s="83">
        <f t="shared" si="63"/>
        <v>162</v>
      </c>
    </row>
    <row r="166" spans="1:27">
      <c r="A166" s="68">
        <f t="shared" si="48"/>
        <v>163</v>
      </c>
      <c r="B166" s="57">
        <v>163</v>
      </c>
      <c r="C166" s="67"/>
      <c r="D166" s="32" t="str">
        <f>IF(C166&gt;0,CONCATENATE((VLOOKUP($C166,Inscription!$A$10:$G$165,3,FALSE)),"   ",(VLOOKUP($C166,Inscription!$A$10:$G$165,4,FALSE)))," ")</f>
        <v xml:space="preserve"> </v>
      </c>
      <c r="E166" s="33"/>
      <c r="F166" s="37" t="str">
        <f>IF(C166&gt;0,(VLOOKUP($C166,Inscription!$A$10:$G$165,5,FALSE))," ")</f>
        <v xml:space="preserve"> </v>
      </c>
      <c r="G166" s="7" t="str">
        <f>IF(C166&gt;0,(VLOOKUP($C166,Inscription!$A$10:$G$165,7,FALSE))," ")</f>
        <v xml:space="preserve"> </v>
      </c>
      <c r="H166" s="37" t="str">
        <f>LEFT(IF(C166&gt;0,(VLOOKUP($C166,Inscription!$A$10:$G$165,6,FALSE))," "),8)</f>
        <v xml:space="preserve"> </v>
      </c>
      <c r="I166" s="64">
        <f t="shared" si="64"/>
        <v>0</v>
      </c>
      <c r="J166" s="138" t="str">
        <f>IF(COUNTIF($F$4:$F166,$F166)&lt;2,$F166," ")</f>
        <v xml:space="preserve"> </v>
      </c>
      <c r="K166" s="138">
        <f t="shared" si="49"/>
        <v>163</v>
      </c>
      <c r="L166" s="138">
        <f t="shared" si="50"/>
        <v>0</v>
      </c>
      <c r="M166" s="138" t="str">
        <f>IF(COUNTIF($F$4:$F166,$F166)&lt;3,$F166," ")</f>
        <v xml:space="preserve"> </v>
      </c>
      <c r="N166" s="138">
        <f t="shared" si="51"/>
        <v>163</v>
      </c>
      <c r="O166" s="138">
        <f t="shared" si="52"/>
        <v>0</v>
      </c>
      <c r="P166" s="78" t="str">
        <f t="shared" si="53"/>
        <v/>
      </c>
      <c r="Q166" s="78">
        <f t="shared" si="54"/>
        <v>1000</v>
      </c>
      <c r="R166" s="78">
        <f t="shared" si="55"/>
        <v>1000</v>
      </c>
      <c r="S166" s="138" t="str">
        <f>IF(COUNTIF($F$4:$F166,J166)&lt;4,$F166," ")</f>
        <v xml:space="preserve"> </v>
      </c>
      <c r="T166" s="138">
        <f t="shared" si="56"/>
        <v>163</v>
      </c>
      <c r="U166" s="138">
        <f t="shared" si="57"/>
        <v>0</v>
      </c>
      <c r="V166" s="78" t="str">
        <f t="shared" si="58"/>
        <v/>
      </c>
      <c r="W166" s="78" t="str">
        <f t="shared" si="59"/>
        <v/>
      </c>
      <c r="X166" s="138" t="str">
        <f t="shared" si="60"/>
        <v/>
      </c>
      <c r="Y166" s="138" t="str">
        <f t="shared" si="61"/>
        <v/>
      </c>
      <c r="Z166" s="47" t="str">
        <f t="shared" si="62"/>
        <v xml:space="preserve"> </v>
      </c>
      <c r="AA166" s="83">
        <f t="shared" si="63"/>
        <v>163</v>
      </c>
    </row>
    <row r="167" spans="1:27">
      <c r="A167" s="68">
        <f t="shared" si="48"/>
        <v>164</v>
      </c>
      <c r="B167" s="57">
        <v>164</v>
      </c>
      <c r="C167" s="67"/>
      <c r="D167" s="32" t="str">
        <f>IF(C167&gt;0,CONCATENATE((VLOOKUP($C167,Inscription!$A$10:$G$165,3,FALSE)),"   ",(VLOOKUP($C167,Inscription!$A$10:$G$165,4,FALSE)))," ")</f>
        <v xml:space="preserve"> </v>
      </c>
      <c r="E167" s="33"/>
      <c r="F167" s="37" t="str">
        <f>IF(C167&gt;0,(VLOOKUP($C167,Inscription!$A$10:$G$165,5,FALSE))," ")</f>
        <v xml:space="preserve"> </v>
      </c>
      <c r="G167" s="7" t="str">
        <f>IF(C167&gt;0,(VLOOKUP($C167,Inscription!$A$10:$G$165,7,FALSE))," ")</f>
        <v xml:space="preserve"> </v>
      </c>
      <c r="H167" s="37" t="str">
        <f>LEFT(IF(C167&gt;0,(VLOOKUP($C167,Inscription!$A$10:$G$165,6,FALSE))," "),8)</f>
        <v xml:space="preserve"> </v>
      </c>
      <c r="I167" s="64">
        <f t="shared" si="64"/>
        <v>0</v>
      </c>
      <c r="J167" s="138" t="str">
        <f>IF(COUNTIF($F$4:$F167,$F167)&lt;2,$F167," ")</f>
        <v xml:space="preserve"> </v>
      </c>
      <c r="K167" s="138">
        <f t="shared" si="49"/>
        <v>164</v>
      </c>
      <c r="L167" s="138">
        <f t="shared" si="50"/>
        <v>0</v>
      </c>
      <c r="M167" s="138" t="str">
        <f>IF(COUNTIF($F$4:$F167,$F167)&lt;3,$F167," ")</f>
        <v xml:space="preserve"> </v>
      </c>
      <c r="N167" s="138">
        <f t="shared" si="51"/>
        <v>164</v>
      </c>
      <c r="O167" s="138">
        <f t="shared" si="52"/>
        <v>0</v>
      </c>
      <c r="P167" s="78" t="str">
        <f t="shared" si="53"/>
        <v/>
      </c>
      <c r="Q167" s="78">
        <f t="shared" si="54"/>
        <v>1000</v>
      </c>
      <c r="R167" s="78">
        <f t="shared" si="55"/>
        <v>1000</v>
      </c>
      <c r="S167" s="138" t="str">
        <f>IF(COUNTIF($F$4:$F167,J167)&lt;4,$F167," ")</f>
        <v xml:space="preserve"> </v>
      </c>
      <c r="T167" s="138">
        <f t="shared" si="56"/>
        <v>164</v>
      </c>
      <c r="U167" s="138">
        <f t="shared" si="57"/>
        <v>0</v>
      </c>
      <c r="V167" s="78" t="str">
        <f t="shared" si="58"/>
        <v/>
      </c>
      <c r="W167" s="78" t="str">
        <f t="shared" si="59"/>
        <v/>
      </c>
      <c r="X167" s="138" t="str">
        <f t="shared" si="60"/>
        <v/>
      </c>
      <c r="Y167" s="138" t="str">
        <f t="shared" si="61"/>
        <v/>
      </c>
      <c r="Z167" s="47" t="str">
        <f t="shared" si="62"/>
        <v xml:space="preserve"> </v>
      </c>
      <c r="AA167" s="83">
        <f t="shared" si="63"/>
        <v>164</v>
      </c>
    </row>
    <row r="168" spans="1:27">
      <c r="A168" s="68">
        <f t="shared" si="48"/>
        <v>165</v>
      </c>
      <c r="B168" s="57">
        <v>165</v>
      </c>
      <c r="C168" s="67"/>
      <c r="D168" s="32" t="str">
        <f>IF(C168&gt;0,CONCATENATE((VLOOKUP($C168,Inscription!$A$10:$G$165,3,FALSE)),"   ",(VLOOKUP($C168,Inscription!$A$10:$G$165,4,FALSE)))," ")</f>
        <v xml:space="preserve"> </v>
      </c>
      <c r="E168" s="33"/>
      <c r="F168" s="37" t="str">
        <f>IF(C168&gt;0,(VLOOKUP($C168,Inscription!$A$10:$G$165,5,FALSE))," ")</f>
        <v xml:space="preserve"> </v>
      </c>
      <c r="G168" s="7" t="str">
        <f>IF(C168&gt;0,(VLOOKUP($C168,Inscription!$A$10:$G$165,7,FALSE))," ")</f>
        <v xml:space="preserve"> </v>
      </c>
      <c r="H168" s="37" t="str">
        <f>LEFT(IF(C168&gt;0,(VLOOKUP($C168,Inscription!$A$10:$G$165,6,FALSE))," "),8)</f>
        <v xml:space="preserve"> </v>
      </c>
      <c r="I168" s="64">
        <f t="shared" si="64"/>
        <v>0</v>
      </c>
      <c r="J168" s="138" t="str">
        <f>IF(COUNTIF($F$4:$F168,$F168)&lt;2,$F168," ")</f>
        <v xml:space="preserve"> </v>
      </c>
      <c r="K168" s="138">
        <f t="shared" si="49"/>
        <v>165</v>
      </c>
      <c r="L168" s="138">
        <f t="shared" si="50"/>
        <v>0</v>
      </c>
      <c r="M168" s="138" t="str">
        <f>IF(COUNTIF($F$4:$F168,$F168)&lt;3,$F168," ")</f>
        <v xml:space="preserve"> </v>
      </c>
      <c r="N168" s="138">
        <f t="shared" si="51"/>
        <v>165</v>
      </c>
      <c r="O168" s="138">
        <f t="shared" si="52"/>
        <v>0</v>
      </c>
      <c r="P168" s="78" t="str">
        <f t="shared" si="53"/>
        <v/>
      </c>
      <c r="Q168" s="78">
        <f t="shared" si="54"/>
        <v>1000</v>
      </c>
      <c r="R168" s="78">
        <f t="shared" si="55"/>
        <v>1000</v>
      </c>
      <c r="S168" s="138" t="str">
        <f>IF(COUNTIF($F$4:$F168,J168)&lt;4,$F168," ")</f>
        <v xml:space="preserve"> </v>
      </c>
      <c r="T168" s="138">
        <f t="shared" si="56"/>
        <v>165</v>
      </c>
      <c r="U168" s="138">
        <f t="shared" si="57"/>
        <v>0</v>
      </c>
      <c r="V168" s="78" t="str">
        <f t="shared" si="58"/>
        <v/>
      </c>
      <c r="W168" s="78" t="str">
        <f t="shared" si="59"/>
        <v/>
      </c>
      <c r="X168" s="138" t="str">
        <f t="shared" si="60"/>
        <v/>
      </c>
      <c r="Y168" s="138" t="str">
        <f t="shared" si="61"/>
        <v/>
      </c>
      <c r="Z168" s="47" t="str">
        <f t="shared" si="62"/>
        <v xml:space="preserve"> </v>
      </c>
      <c r="AA168" s="83">
        <f t="shared" si="63"/>
        <v>165</v>
      </c>
    </row>
    <row r="169" spans="1:27">
      <c r="A169" s="68">
        <f t="shared" si="48"/>
        <v>166</v>
      </c>
      <c r="B169" s="57">
        <v>166</v>
      </c>
      <c r="C169" s="67"/>
      <c r="D169" s="32" t="str">
        <f>IF(C169&gt;0,CONCATENATE((VLOOKUP($C169,Inscription!$A$10:$G$165,3,FALSE)),"   ",(VLOOKUP($C169,Inscription!$A$10:$G$165,4,FALSE)))," ")</f>
        <v xml:space="preserve"> </v>
      </c>
      <c r="E169" s="33"/>
      <c r="F169" s="37" t="str">
        <f>IF(C169&gt;0,(VLOOKUP($C169,Inscription!$A$10:$G$165,5,FALSE))," ")</f>
        <v xml:space="preserve"> </v>
      </c>
      <c r="G169" s="7" t="str">
        <f>IF(C169&gt;0,(VLOOKUP($C169,Inscription!$A$10:$G$165,7,FALSE))," ")</f>
        <v xml:space="preserve"> </v>
      </c>
      <c r="H169" s="37" t="str">
        <f>LEFT(IF(C169&gt;0,(VLOOKUP($C169,Inscription!$A$10:$G$165,6,FALSE))," "),8)</f>
        <v xml:space="preserve"> </v>
      </c>
      <c r="I169" s="64">
        <f t="shared" si="64"/>
        <v>0</v>
      </c>
      <c r="J169" s="138" t="str">
        <f>IF(COUNTIF($F$4:$F169,$F169)&lt;2,$F169," ")</f>
        <v xml:space="preserve"> </v>
      </c>
      <c r="K169" s="138">
        <f t="shared" si="49"/>
        <v>166</v>
      </c>
      <c r="L169" s="138">
        <f t="shared" si="50"/>
        <v>0</v>
      </c>
      <c r="M169" s="138" t="str">
        <f>IF(COUNTIF($F$4:$F169,$F169)&lt;3,$F169," ")</f>
        <v xml:space="preserve"> </v>
      </c>
      <c r="N169" s="138">
        <f t="shared" si="51"/>
        <v>166</v>
      </c>
      <c r="O169" s="138">
        <f t="shared" si="52"/>
        <v>0</v>
      </c>
      <c r="P169" s="78" t="str">
        <f t="shared" si="53"/>
        <v/>
      </c>
      <c r="Q169" s="78">
        <f t="shared" si="54"/>
        <v>1000</v>
      </c>
      <c r="R169" s="78">
        <f t="shared" si="55"/>
        <v>1000</v>
      </c>
      <c r="S169" s="138" t="str">
        <f>IF(COUNTIF($F$4:$F169,J169)&lt;4,$F169," ")</f>
        <v xml:space="preserve"> </v>
      </c>
      <c r="T169" s="138">
        <f t="shared" si="56"/>
        <v>166</v>
      </c>
      <c r="U169" s="138">
        <f t="shared" si="57"/>
        <v>0</v>
      </c>
      <c r="V169" s="78" t="str">
        <f t="shared" si="58"/>
        <v/>
      </c>
      <c r="W169" s="78" t="str">
        <f t="shared" si="59"/>
        <v/>
      </c>
      <c r="X169" s="138" t="str">
        <f t="shared" si="60"/>
        <v/>
      </c>
      <c r="Y169" s="138" t="str">
        <f t="shared" si="61"/>
        <v/>
      </c>
      <c r="Z169" s="47" t="str">
        <f t="shared" si="62"/>
        <v xml:space="preserve"> </v>
      </c>
      <c r="AA169" s="83">
        <f t="shared" si="63"/>
        <v>166</v>
      </c>
    </row>
    <row r="170" spans="1:27">
      <c r="A170" s="68">
        <f t="shared" si="48"/>
        <v>167</v>
      </c>
      <c r="B170" s="57">
        <v>167</v>
      </c>
      <c r="C170" s="67"/>
      <c r="D170" s="32" t="str">
        <f>IF(C170&gt;0,CONCATENATE((VLOOKUP($C170,Inscription!$A$10:$G$165,3,FALSE)),"   ",(VLOOKUP($C170,Inscription!$A$10:$G$165,4,FALSE)))," ")</f>
        <v xml:space="preserve"> </v>
      </c>
      <c r="E170" s="33"/>
      <c r="F170" s="37" t="str">
        <f>IF(C170&gt;0,(VLOOKUP($C170,Inscription!$A$10:$G$165,5,FALSE))," ")</f>
        <v xml:space="preserve"> </v>
      </c>
      <c r="G170" s="7" t="str">
        <f>IF(C170&gt;0,(VLOOKUP($C170,Inscription!$A$10:$G$165,7,FALSE))," ")</f>
        <v xml:space="preserve"> </v>
      </c>
      <c r="H170" s="37" t="str">
        <f>LEFT(IF(C170&gt;0,(VLOOKUP($C170,Inscription!$A$10:$G$165,6,FALSE))," "),8)</f>
        <v xml:space="preserve"> </v>
      </c>
      <c r="I170" s="64">
        <f t="shared" si="64"/>
        <v>0</v>
      </c>
      <c r="J170" s="138" t="str">
        <f>IF(COUNTIF($F$4:$F170,$F170)&lt;2,$F170," ")</f>
        <v xml:space="preserve"> </v>
      </c>
      <c r="K170" s="138">
        <f t="shared" si="49"/>
        <v>167</v>
      </c>
      <c r="L170" s="138">
        <f t="shared" si="50"/>
        <v>0</v>
      </c>
      <c r="M170" s="138" t="str">
        <f>IF(COUNTIF($F$4:$F170,$F170)&lt;3,$F170," ")</f>
        <v xml:space="preserve"> </v>
      </c>
      <c r="N170" s="138">
        <f t="shared" si="51"/>
        <v>167</v>
      </c>
      <c r="O170" s="138">
        <f t="shared" si="52"/>
        <v>0</v>
      </c>
      <c r="P170" s="78" t="str">
        <f t="shared" si="53"/>
        <v/>
      </c>
      <c r="Q170" s="78">
        <f t="shared" si="54"/>
        <v>1000</v>
      </c>
      <c r="R170" s="78">
        <f t="shared" si="55"/>
        <v>1000</v>
      </c>
      <c r="S170" s="138" t="str">
        <f>IF(COUNTIF($F$4:$F170,J170)&lt;4,$F170," ")</f>
        <v xml:space="preserve"> </v>
      </c>
      <c r="T170" s="138">
        <f t="shared" si="56"/>
        <v>167</v>
      </c>
      <c r="U170" s="138">
        <f t="shared" si="57"/>
        <v>0</v>
      </c>
      <c r="V170" s="78" t="str">
        <f t="shared" si="58"/>
        <v/>
      </c>
      <c r="W170" s="78" t="str">
        <f t="shared" si="59"/>
        <v/>
      </c>
      <c r="X170" s="138" t="str">
        <f t="shared" si="60"/>
        <v/>
      </c>
      <c r="Y170" s="138" t="str">
        <f t="shared" si="61"/>
        <v/>
      </c>
      <c r="Z170" s="47" t="str">
        <f t="shared" si="62"/>
        <v xml:space="preserve"> </v>
      </c>
      <c r="AA170" s="83">
        <f t="shared" si="63"/>
        <v>167</v>
      </c>
    </row>
    <row r="171" spans="1:27">
      <c r="A171" s="68">
        <f t="shared" si="48"/>
        <v>168</v>
      </c>
      <c r="B171" s="57">
        <v>168</v>
      </c>
      <c r="C171" s="67"/>
      <c r="D171" s="32" t="str">
        <f>IF(C171&gt;0,CONCATENATE((VLOOKUP($C171,Inscription!$A$10:$G$165,3,FALSE)),"   ",(VLOOKUP($C171,Inscription!$A$10:$G$165,4,FALSE)))," ")</f>
        <v xml:space="preserve"> </v>
      </c>
      <c r="E171" s="33"/>
      <c r="F171" s="37" t="str">
        <f>IF(C171&gt;0,(VLOOKUP($C171,Inscription!$A$10:$G$165,5,FALSE))," ")</f>
        <v xml:space="preserve"> </v>
      </c>
      <c r="G171" s="7" t="str">
        <f>IF(C171&gt;0,(VLOOKUP($C171,Inscription!$A$10:$G$165,7,FALSE))," ")</f>
        <v xml:space="preserve"> </v>
      </c>
      <c r="H171" s="37" t="str">
        <f>LEFT(IF(C171&gt;0,(VLOOKUP($C171,Inscription!$A$10:$G$165,6,FALSE))," "),8)</f>
        <v xml:space="preserve"> </v>
      </c>
      <c r="I171" s="64">
        <f t="shared" si="64"/>
        <v>0</v>
      </c>
      <c r="J171" s="138" t="str">
        <f>IF(COUNTIF($F$4:$F171,$F171)&lt;2,$F171," ")</f>
        <v xml:space="preserve"> </v>
      </c>
      <c r="K171" s="138">
        <f t="shared" si="49"/>
        <v>168</v>
      </c>
      <c r="L171" s="138">
        <f t="shared" si="50"/>
        <v>0</v>
      </c>
      <c r="M171" s="138" t="str">
        <f>IF(COUNTIF($F$4:$F171,$F171)&lt;3,$F171," ")</f>
        <v xml:space="preserve"> </v>
      </c>
      <c r="N171" s="138">
        <f t="shared" si="51"/>
        <v>168</v>
      </c>
      <c r="O171" s="138">
        <f t="shared" si="52"/>
        <v>0</v>
      </c>
      <c r="P171" s="78" t="str">
        <f t="shared" si="53"/>
        <v/>
      </c>
      <c r="Q171" s="78">
        <f t="shared" si="54"/>
        <v>1000</v>
      </c>
      <c r="R171" s="78">
        <f t="shared" si="55"/>
        <v>1000</v>
      </c>
      <c r="S171" s="138" t="str">
        <f>IF(COUNTIF($F$4:$F171,J171)&lt;4,$F171," ")</f>
        <v xml:space="preserve"> </v>
      </c>
      <c r="T171" s="138">
        <f t="shared" si="56"/>
        <v>168</v>
      </c>
      <c r="U171" s="138">
        <f t="shared" si="57"/>
        <v>0</v>
      </c>
      <c r="V171" s="78" t="str">
        <f t="shared" si="58"/>
        <v/>
      </c>
      <c r="W171" s="78" t="str">
        <f t="shared" si="59"/>
        <v/>
      </c>
      <c r="X171" s="138" t="str">
        <f t="shared" si="60"/>
        <v/>
      </c>
      <c r="Y171" s="138" t="str">
        <f t="shared" si="61"/>
        <v/>
      </c>
      <c r="Z171" s="47" t="str">
        <f t="shared" si="62"/>
        <v xml:space="preserve"> </v>
      </c>
      <c r="AA171" s="83">
        <f t="shared" si="63"/>
        <v>168</v>
      </c>
    </row>
    <row r="172" spans="1:27">
      <c r="A172" s="68">
        <f t="shared" si="48"/>
        <v>169</v>
      </c>
      <c r="B172" s="57">
        <v>169</v>
      </c>
      <c r="C172" s="67"/>
      <c r="D172" s="32" t="str">
        <f>IF(C172&gt;0,CONCATENATE((VLOOKUP($C172,Inscription!$A$10:$G$165,3,FALSE)),"   ",(VLOOKUP($C172,Inscription!$A$10:$G$165,4,FALSE)))," ")</f>
        <v xml:space="preserve"> </v>
      </c>
      <c r="E172" s="33"/>
      <c r="F172" s="37" t="str">
        <f>IF(C172&gt;0,(VLOOKUP($C172,Inscription!$A$10:$G$165,5,FALSE))," ")</f>
        <v xml:space="preserve"> </v>
      </c>
      <c r="G172" s="7" t="str">
        <f>IF(C172&gt;0,(VLOOKUP($C172,Inscription!$A$10:$G$165,7,FALSE))," ")</f>
        <v xml:space="preserve"> </v>
      </c>
      <c r="H172" s="37" t="str">
        <f>LEFT(IF(C172&gt;0,(VLOOKUP($C172,Inscription!$A$10:$G$165,6,FALSE))," "),8)</f>
        <v xml:space="preserve"> </v>
      </c>
      <c r="I172" s="64">
        <f t="shared" si="64"/>
        <v>0</v>
      </c>
      <c r="J172" s="138" t="str">
        <f>IF(COUNTIF($F$4:$F172,$F172)&lt;2,$F172," ")</f>
        <v xml:space="preserve"> </v>
      </c>
      <c r="K172" s="138">
        <f t="shared" si="49"/>
        <v>169</v>
      </c>
      <c r="L172" s="138">
        <f t="shared" si="50"/>
        <v>0</v>
      </c>
      <c r="M172" s="138" t="str">
        <f>IF(COUNTIF($F$4:$F172,$F172)&lt;3,$F172," ")</f>
        <v xml:space="preserve"> </v>
      </c>
      <c r="N172" s="138">
        <f t="shared" si="51"/>
        <v>169</v>
      </c>
      <c r="O172" s="138">
        <f t="shared" si="52"/>
        <v>0</v>
      </c>
      <c r="P172" s="78" t="str">
        <f t="shared" si="53"/>
        <v/>
      </c>
      <c r="Q172" s="78">
        <f t="shared" si="54"/>
        <v>1000</v>
      </c>
      <c r="R172" s="78">
        <f t="shared" si="55"/>
        <v>1000</v>
      </c>
      <c r="S172" s="138" t="str">
        <f>IF(COUNTIF($F$4:$F172,J172)&lt;4,$F172," ")</f>
        <v xml:space="preserve"> </v>
      </c>
      <c r="T172" s="138">
        <f t="shared" si="56"/>
        <v>169</v>
      </c>
      <c r="U172" s="138">
        <f t="shared" si="57"/>
        <v>0</v>
      </c>
      <c r="V172" s="78" t="str">
        <f t="shared" si="58"/>
        <v/>
      </c>
      <c r="W172" s="78" t="str">
        <f t="shared" si="59"/>
        <v/>
      </c>
      <c r="X172" s="138" t="str">
        <f t="shared" si="60"/>
        <v/>
      </c>
      <c r="Y172" s="138" t="str">
        <f t="shared" si="61"/>
        <v/>
      </c>
      <c r="Z172" s="47" t="str">
        <f t="shared" si="62"/>
        <v xml:space="preserve"> </v>
      </c>
      <c r="AA172" s="83">
        <f t="shared" si="63"/>
        <v>169</v>
      </c>
    </row>
    <row r="173" spans="1:27">
      <c r="A173" s="68">
        <f t="shared" si="48"/>
        <v>170</v>
      </c>
      <c r="B173" s="57">
        <v>170</v>
      </c>
      <c r="C173" s="67"/>
      <c r="D173" s="32" t="str">
        <f>IF(C173&gt;0,CONCATENATE((VLOOKUP($C173,Inscription!$A$10:$G$165,3,FALSE)),"   ",(VLOOKUP($C173,Inscription!$A$10:$G$165,4,FALSE)))," ")</f>
        <v xml:space="preserve"> </v>
      </c>
      <c r="E173" s="33"/>
      <c r="F173" s="37" t="str">
        <f>IF(C173&gt;0,(VLOOKUP($C173,Inscription!$A$10:$G$165,5,FALSE))," ")</f>
        <v xml:space="preserve"> </v>
      </c>
      <c r="G173" s="7" t="str">
        <f>IF(C173&gt;0,(VLOOKUP($C173,Inscription!$A$10:$G$165,7,FALSE))," ")</f>
        <v xml:space="preserve"> </v>
      </c>
      <c r="H173" s="37" t="str">
        <f>LEFT(IF(C173&gt;0,(VLOOKUP($C173,Inscription!$A$10:$G$165,6,FALSE))," "),8)</f>
        <v xml:space="preserve"> </v>
      </c>
      <c r="I173" s="64">
        <f t="shared" si="64"/>
        <v>0</v>
      </c>
      <c r="J173" s="138" t="str">
        <f>IF(COUNTIF($F$4:$F173,$F173)&lt;2,$F173," ")</f>
        <v xml:space="preserve"> </v>
      </c>
      <c r="K173" s="138">
        <f t="shared" si="49"/>
        <v>170</v>
      </c>
      <c r="L173" s="138">
        <f t="shared" si="50"/>
        <v>0</v>
      </c>
      <c r="M173" s="138" t="str">
        <f>IF(COUNTIF($F$4:$F173,$F173)&lt;3,$F173," ")</f>
        <v xml:space="preserve"> </v>
      </c>
      <c r="N173" s="138">
        <f t="shared" si="51"/>
        <v>170</v>
      </c>
      <c r="O173" s="138">
        <f t="shared" si="52"/>
        <v>0</v>
      </c>
      <c r="P173" s="78" t="str">
        <f t="shared" si="53"/>
        <v/>
      </c>
      <c r="Q173" s="78">
        <f t="shared" si="54"/>
        <v>1000</v>
      </c>
      <c r="R173" s="78">
        <f t="shared" si="55"/>
        <v>1000</v>
      </c>
      <c r="S173" s="138" t="str">
        <f>IF(COUNTIF($F$4:$F173,J173)&lt;4,$F173," ")</f>
        <v xml:space="preserve"> </v>
      </c>
      <c r="T173" s="138">
        <f t="shared" si="56"/>
        <v>170</v>
      </c>
      <c r="U173" s="138">
        <f t="shared" si="57"/>
        <v>0</v>
      </c>
      <c r="V173" s="78" t="str">
        <f t="shared" si="58"/>
        <v/>
      </c>
      <c r="W173" s="78" t="str">
        <f t="shared" si="59"/>
        <v/>
      </c>
      <c r="X173" s="138" t="str">
        <f t="shared" si="60"/>
        <v/>
      </c>
      <c r="Y173" s="138" t="str">
        <f t="shared" si="61"/>
        <v/>
      </c>
      <c r="Z173" s="47" t="str">
        <f t="shared" si="62"/>
        <v xml:space="preserve"> </v>
      </c>
      <c r="AA173" s="83">
        <f t="shared" si="63"/>
        <v>170</v>
      </c>
    </row>
    <row r="174" spans="1:27">
      <c r="A174" s="68">
        <f t="shared" si="48"/>
        <v>171</v>
      </c>
      <c r="B174" s="57">
        <v>171</v>
      </c>
      <c r="C174" s="67"/>
      <c r="D174" s="32" t="str">
        <f>IF(C174&gt;0,CONCATENATE((VLOOKUP($C174,Inscription!$A$10:$G$165,3,FALSE)),"   ",(VLOOKUP($C174,Inscription!$A$10:$G$165,4,FALSE)))," ")</f>
        <v xml:space="preserve"> </v>
      </c>
      <c r="E174" s="33"/>
      <c r="F174" s="37" t="str">
        <f>IF(C174&gt;0,(VLOOKUP($C174,Inscription!$A$10:$G$165,5,FALSE))," ")</f>
        <v xml:space="preserve"> </v>
      </c>
      <c r="G174" s="7" t="str">
        <f>IF(C174&gt;0,(VLOOKUP($C174,Inscription!$A$10:$G$165,7,FALSE))," ")</f>
        <v xml:space="preserve"> </v>
      </c>
      <c r="H174" s="37" t="str">
        <f>LEFT(IF(C174&gt;0,(VLOOKUP($C174,Inscription!$A$10:$G$165,6,FALSE))," "),8)</f>
        <v xml:space="preserve"> </v>
      </c>
      <c r="I174" s="64">
        <f t="shared" si="64"/>
        <v>0</v>
      </c>
      <c r="J174" s="138" t="str">
        <f>IF(COUNTIF($F$4:$F174,$F174)&lt;2,$F174," ")</f>
        <v xml:space="preserve"> </v>
      </c>
      <c r="K174" s="138">
        <f t="shared" si="49"/>
        <v>171</v>
      </c>
      <c r="L174" s="138">
        <f t="shared" si="50"/>
        <v>0</v>
      </c>
      <c r="M174" s="138" t="str">
        <f>IF(COUNTIF($F$4:$F174,$F174)&lt;3,$F174," ")</f>
        <v xml:space="preserve"> </v>
      </c>
      <c r="N174" s="138">
        <f t="shared" si="51"/>
        <v>171</v>
      </c>
      <c r="O174" s="138">
        <f t="shared" si="52"/>
        <v>0</v>
      </c>
      <c r="P174" s="78" t="str">
        <f t="shared" si="53"/>
        <v/>
      </c>
      <c r="Q174" s="78">
        <f t="shared" si="54"/>
        <v>1000</v>
      </c>
      <c r="R174" s="78">
        <f t="shared" si="55"/>
        <v>1000</v>
      </c>
      <c r="S174" s="138" t="str">
        <f>IF(COUNTIF($F$4:$F174,J174)&lt;4,$F174," ")</f>
        <v xml:space="preserve"> </v>
      </c>
      <c r="T174" s="138">
        <f t="shared" si="56"/>
        <v>171</v>
      </c>
      <c r="U174" s="138">
        <f t="shared" si="57"/>
        <v>0</v>
      </c>
      <c r="V174" s="78" t="str">
        <f t="shared" si="58"/>
        <v/>
      </c>
      <c r="W174" s="78" t="str">
        <f t="shared" si="59"/>
        <v/>
      </c>
      <c r="X174" s="138" t="str">
        <f t="shared" si="60"/>
        <v/>
      </c>
      <c r="Y174" s="138" t="str">
        <f t="shared" si="61"/>
        <v/>
      </c>
      <c r="Z174" s="47" t="str">
        <f t="shared" si="62"/>
        <v xml:space="preserve"> </v>
      </c>
      <c r="AA174" s="83">
        <f t="shared" si="63"/>
        <v>171</v>
      </c>
    </row>
    <row r="175" spans="1:27">
      <c r="A175" s="68">
        <f t="shared" si="48"/>
        <v>172</v>
      </c>
      <c r="B175" s="57">
        <v>172</v>
      </c>
      <c r="C175" s="67"/>
      <c r="D175" s="32" t="str">
        <f>IF(C175&gt;0,CONCATENATE((VLOOKUP($C175,Inscription!$A$10:$G$165,3,FALSE)),"   ",(VLOOKUP($C175,Inscription!$A$10:$G$165,4,FALSE)))," ")</f>
        <v xml:space="preserve"> </v>
      </c>
      <c r="E175" s="33"/>
      <c r="F175" s="37" t="str">
        <f>IF(C175&gt;0,(VLOOKUP($C175,Inscription!$A$10:$G$165,5,FALSE))," ")</f>
        <v xml:space="preserve"> </v>
      </c>
      <c r="G175" s="7" t="str">
        <f>IF(C175&gt;0,(VLOOKUP($C175,Inscription!$A$10:$G$165,7,FALSE))," ")</f>
        <v xml:space="preserve"> </v>
      </c>
      <c r="H175" s="37" t="str">
        <f>LEFT(IF(C175&gt;0,(VLOOKUP($C175,Inscription!$A$10:$G$165,6,FALSE))," "),8)</f>
        <v xml:space="preserve"> </v>
      </c>
      <c r="I175" s="64">
        <f t="shared" si="64"/>
        <v>0</v>
      </c>
      <c r="J175" s="138" t="str">
        <f>IF(COUNTIF($F$4:$F175,$F175)&lt;2,$F175," ")</f>
        <v xml:space="preserve"> </v>
      </c>
      <c r="K175" s="138">
        <f t="shared" si="49"/>
        <v>172</v>
      </c>
      <c r="L175" s="138">
        <f t="shared" si="50"/>
        <v>0</v>
      </c>
      <c r="M175" s="138" t="str">
        <f>IF(COUNTIF($F$4:$F175,$F175)&lt;3,$F175," ")</f>
        <v xml:space="preserve"> </v>
      </c>
      <c r="N175" s="138">
        <f t="shared" si="51"/>
        <v>172</v>
      </c>
      <c r="O175" s="138">
        <f t="shared" si="52"/>
        <v>0</v>
      </c>
      <c r="P175" s="78" t="str">
        <f t="shared" si="53"/>
        <v/>
      </c>
      <c r="Q175" s="78">
        <f t="shared" si="54"/>
        <v>1000</v>
      </c>
      <c r="R175" s="78">
        <f t="shared" si="55"/>
        <v>1000</v>
      </c>
      <c r="S175" s="138" t="str">
        <f>IF(COUNTIF($F$4:$F175,J175)&lt;4,$F175," ")</f>
        <v xml:space="preserve"> </v>
      </c>
      <c r="T175" s="138">
        <f t="shared" si="56"/>
        <v>172</v>
      </c>
      <c r="U175" s="138">
        <f t="shared" si="57"/>
        <v>0</v>
      </c>
      <c r="V175" s="78" t="str">
        <f t="shared" si="58"/>
        <v/>
      </c>
      <c r="W175" s="78" t="str">
        <f t="shared" si="59"/>
        <v/>
      </c>
      <c r="X175" s="138" t="str">
        <f t="shared" si="60"/>
        <v/>
      </c>
      <c r="Y175" s="138" t="str">
        <f t="shared" si="61"/>
        <v/>
      </c>
      <c r="Z175" s="47" t="str">
        <f t="shared" si="62"/>
        <v xml:space="preserve"> </v>
      </c>
      <c r="AA175" s="83">
        <f t="shared" si="63"/>
        <v>172</v>
      </c>
    </row>
    <row r="176" spans="1:27">
      <c r="A176" s="68">
        <f t="shared" si="48"/>
        <v>173</v>
      </c>
      <c r="B176" s="57">
        <v>173</v>
      </c>
      <c r="C176" s="67"/>
      <c r="D176" s="32" t="str">
        <f>IF(C176&gt;0,CONCATENATE((VLOOKUP($C176,Inscription!$A$10:$G$165,3,FALSE)),"   ",(VLOOKUP($C176,Inscription!$A$10:$G$165,4,FALSE)))," ")</f>
        <v xml:space="preserve"> </v>
      </c>
      <c r="E176" s="33"/>
      <c r="F176" s="37" t="str">
        <f>IF(C176&gt;0,(VLOOKUP($C176,Inscription!$A$10:$G$165,5,FALSE))," ")</f>
        <v xml:space="preserve"> </v>
      </c>
      <c r="G176" s="7" t="str">
        <f>IF(C176&gt;0,(VLOOKUP($C176,Inscription!$A$10:$G$165,7,FALSE))," ")</f>
        <v xml:space="preserve"> </v>
      </c>
      <c r="H176" s="37" t="str">
        <f>LEFT(IF(C176&gt;0,(VLOOKUP($C176,Inscription!$A$10:$G$165,6,FALSE))," "),8)</f>
        <v xml:space="preserve"> </v>
      </c>
      <c r="I176" s="64">
        <f t="shared" si="64"/>
        <v>0</v>
      </c>
      <c r="J176" s="138" t="str">
        <f>IF(COUNTIF($F$4:$F176,$F176)&lt;2,$F176," ")</f>
        <v xml:space="preserve"> </v>
      </c>
      <c r="K176" s="138">
        <f t="shared" si="49"/>
        <v>173</v>
      </c>
      <c r="L176" s="138">
        <f t="shared" si="50"/>
        <v>0</v>
      </c>
      <c r="M176" s="138" t="str">
        <f>IF(COUNTIF($F$4:$F176,$F176)&lt;3,$F176," ")</f>
        <v xml:space="preserve"> </v>
      </c>
      <c r="N176" s="138">
        <f t="shared" si="51"/>
        <v>173</v>
      </c>
      <c r="O176" s="138">
        <f t="shared" si="52"/>
        <v>0</v>
      </c>
      <c r="P176" s="78" t="str">
        <f t="shared" si="53"/>
        <v/>
      </c>
      <c r="Q176" s="78">
        <f t="shared" si="54"/>
        <v>1000</v>
      </c>
      <c r="R176" s="78">
        <f t="shared" si="55"/>
        <v>1000</v>
      </c>
      <c r="S176" s="138" t="str">
        <f>IF(COUNTIF($F$4:$F176,J176)&lt;4,$F176," ")</f>
        <v xml:space="preserve"> </v>
      </c>
      <c r="T176" s="138">
        <f t="shared" si="56"/>
        <v>173</v>
      </c>
      <c r="U176" s="138">
        <f t="shared" si="57"/>
        <v>0</v>
      </c>
      <c r="V176" s="78" t="str">
        <f t="shared" si="58"/>
        <v/>
      </c>
      <c r="W176" s="78" t="str">
        <f t="shared" si="59"/>
        <v/>
      </c>
      <c r="X176" s="138" t="str">
        <f t="shared" si="60"/>
        <v/>
      </c>
      <c r="Y176" s="138" t="str">
        <f t="shared" si="61"/>
        <v/>
      </c>
      <c r="Z176" s="47" t="str">
        <f t="shared" si="62"/>
        <v xml:space="preserve"> </v>
      </c>
      <c r="AA176" s="83">
        <f t="shared" si="63"/>
        <v>173</v>
      </c>
    </row>
    <row r="177" spans="1:27">
      <c r="A177" s="68">
        <f t="shared" si="48"/>
        <v>174</v>
      </c>
      <c r="B177" s="57">
        <v>174</v>
      </c>
      <c r="C177" s="67"/>
      <c r="D177" s="32" t="str">
        <f>IF(C177&gt;0,CONCATENATE((VLOOKUP($C177,Inscription!$A$10:$G$165,3,FALSE)),"   ",(VLOOKUP($C177,Inscription!$A$10:$G$165,4,FALSE)))," ")</f>
        <v xml:space="preserve"> </v>
      </c>
      <c r="E177" s="33"/>
      <c r="F177" s="37" t="str">
        <f>IF(C177&gt;0,(VLOOKUP($C177,Inscription!$A$10:$G$165,5,FALSE))," ")</f>
        <v xml:space="preserve"> </v>
      </c>
      <c r="G177" s="7" t="str">
        <f>IF(C177&gt;0,(VLOOKUP($C177,Inscription!$A$10:$G$165,7,FALSE))," ")</f>
        <v xml:space="preserve"> </v>
      </c>
      <c r="H177" s="37" t="str">
        <f>LEFT(IF(C177&gt;0,(VLOOKUP($C177,Inscription!$A$10:$G$165,6,FALSE))," "),8)</f>
        <v xml:space="preserve"> </v>
      </c>
      <c r="I177" s="64">
        <f t="shared" si="64"/>
        <v>0</v>
      </c>
      <c r="J177" s="138" t="str">
        <f>IF(COUNTIF($F$4:$F177,$F177)&lt;2,$F177," ")</f>
        <v xml:space="preserve"> </v>
      </c>
      <c r="K177" s="138">
        <f t="shared" si="49"/>
        <v>174</v>
      </c>
      <c r="L177" s="138">
        <f t="shared" si="50"/>
        <v>0</v>
      </c>
      <c r="M177" s="138" t="str">
        <f>IF(COUNTIF($F$4:$F177,$F177)&lt;3,$F177," ")</f>
        <v xml:space="preserve"> </v>
      </c>
      <c r="N177" s="138">
        <f t="shared" si="51"/>
        <v>174</v>
      </c>
      <c r="O177" s="138">
        <f t="shared" si="52"/>
        <v>0</v>
      </c>
      <c r="P177" s="78" t="str">
        <f t="shared" si="53"/>
        <v/>
      </c>
      <c r="Q177" s="78">
        <f t="shared" si="54"/>
        <v>1000</v>
      </c>
      <c r="R177" s="78">
        <f t="shared" si="55"/>
        <v>1000</v>
      </c>
      <c r="S177" s="138" t="str">
        <f>IF(COUNTIF($F$4:$F177,J177)&lt;4,$F177," ")</f>
        <v xml:space="preserve"> </v>
      </c>
      <c r="T177" s="138">
        <f t="shared" si="56"/>
        <v>174</v>
      </c>
      <c r="U177" s="138">
        <f t="shared" si="57"/>
        <v>0</v>
      </c>
      <c r="V177" s="78" t="str">
        <f t="shared" si="58"/>
        <v/>
      </c>
      <c r="W177" s="78" t="str">
        <f t="shared" si="59"/>
        <v/>
      </c>
      <c r="X177" s="138" t="str">
        <f t="shared" si="60"/>
        <v/>
      </c>
      <c r="Y177" s="138" t="str">
        <f t="shared" si="61"/>
        <v/>
      </c>
      <c r="Z177" s="47" t="str">
        <f t="shared" si="62"/>
        <v xml:space="preserve"> </v>
      </c>
      <c r="AA177" s="83">
        <f t="shared" si="63"/>
        <v>174</v>
      </c>
    </row>
    <row r="178" spans="1:27">
      <c r="A178" s="68">
        <f t="shared" si="48"/>
        <v>175</v>
      </c>
      <c r="B178" s="57">
        <v>175</v>
      </c>
      <c r="C178" s="67"/>
      <c r="D178" s="32" t="str">
        <f>IF(C178&gt;0,CONCATENATE((VLOOKUP($C178,Inscription!$A$10:$G$165,3,FALSE)),"   ",(VLOOKUP($C178,Inscription!$A$10:$G$165,4,FALSE)))," ")</f>
        <v xml:space="preserve"> </v>
      </c>
      <c r="E178" s="33"/>
      <c r="F178" s="37" t="str">
        <f>IF(C178&gt;0,(VLOOKUP($C178,Inscription!$A$10:$G$165,5,FALSE))," ")</f>
        <v xml:space="preserve"> </v>
      </c>
      <c r="G178" s="7" t="str">
        <f>IF(C178&gt;0,(VLOOKUP($C178,Inscription!$A$10:$G$165,7,FALSE))," ")</f>
        <v xml:space="preserve"> </v>
      </c>
      <c r="H178" s="37" t="str">
        <f>LEFT(IF(C178&gt;0,(VLOOKUP($C178,Inscription!$A$10:$G$165,6,FALSE))," "),8)</f>
        <v xml:space="preserve"> </v>
      </c>
      <c r="I178" s="64">
        <f t="shared" si="64"/>
        <v>0</v>
      </c>
      <c r="J178" s="138" t="str">
        <f>IF(COUNTIF($F$4:$F178,$F178)&lt;2,$F178," ")</f>
        <v xml:space="preserve"> </v>
      </c>
      <c r="K178" s="138">
        <f t="shared" si="49"/>
        <v>175</v>
      </c>
      <c r="L178" s="138">
        <f t="shared" si="50"/>
        <v>0</v>
      </c>
      <c r="M178" s="138" t="str">
        <f>IF(COUNTIF($F$4:$F178,$F178)&lt;3,$F178," ")</f>
        <v xml:space="preserve"> </v>
      </c>
      <c r="N178" s="138">
        <f t="shared" si="51"/>
        <v>175</v>
      </c>
      <c r="O178" s="138">
        <f t="shared" si="52"/>
        <v>0</v>
      </c>
      <c r="P178" s="78" t="str">
        <f t="shared" si="53"/>
        <v/>
      </c>
      <c r="Q178" s="78">
        <f t="shared" si="54"/>
        <v>1000</v>
      </c>
      <c r="R178" s="78">
        <f t="shared" si="55"/>
        <v>1000</v>
      </c>
      <c r="S178" s="138" t="str">
        <f>IF(COUNTIF($F$4:$F178,J178)&lt;4,$F178," ")</f>
        <v xml:space="preserve"> </v>
      </c>
      <c r="T178" s="138">
        <f t="shared" si="56"/>
        <v>175</v>
      </c>
      <c r="U178" s="138">
        <f t="shared" si="57"/>
        <v>0</v>
      </c>
      <c r="V178" s="78" t="str">
        <f t="shared" si="58"/>
        <v/>
      </c>
      <c r="W178" s="78" t="str">
        <f t="shared" si="59"/>
        <v/>
      </c>
      <c r="X178" s="138" t="str">
        <f t="shared" si="60"/>
        <v/>
      </c>
      <c r="Y178" s="138" t="str">
        <f t="shared" si="61"/>
        <v/>
      </c>
      <c r="Z178" s="47" t="str">
        <f t="shared" si="62"/>
        <v xml:space="preserve"> </v>
      </c>
      <c r="AA178" s="83">
        <f t="shared" si="63"/>
        <v>175</v>
      </c>
    </row>
    <row r="179" spans="1:27">
      <c r="A179" s="68">
        <f t="shared" si="48"/>
        <v>176</v>
      </c>
      <c r="B179" s="57">
        <v>176</v>
      </c>
      <c r="C179" s="67"/>
      <c r="D179" s="32" t="str">
        <f>IF(C179&gt;0,CONCATENATE((VLOOKUP($C179,Inscription!$A$10:$G$165,3,FALSE)),"   ",(VLOOKUP($C179,Inscription!$A$10:$G$165,4,FALSE)))," ")</f>
        <v xml:space="preserve"> </v>
      </c>
      <c r="E179" s="33"/>
      <c r="F179" s="37" t="str">
        <f>IF(C179&gt;0,(VLOOKUP($C179,Inscription!$A$10:$G$165,5,FALSE))," ")</f>
        <v xml:space="preserve"> </v>
      </c>
      <c r="G179" s="7" t="str">
        <f>IF(C179&gt;0,(VLOOKUP($C179,Inscription!$A$10:$G$165,7,FALSE))," ")</f>
        <v xml:space="preserve"> </v>
      </c>
      <c r="H179" s="37" t="str">
        <f>LEFT(IF(C179&gt;0,(VLOOKUP($C179,Inscription!$A$10:$G$165,6,FALSE))," "),8)</f>
        <v xml:space="preserve"> </v>
      </c>
      <c r="I179" s="64">
        <f t="shared" si="64"/>
        <v>0</v>
      </c>
      <c r="J179" s="138" t="str">
        <f>IF(COUNTIF($F$4:$F179,$F179)&lt;2,$F179," ")</f>
        <v xml:space="preserve"> </v>
      </c>
      <c r="K179" s="138">
        <f t="shared" si="49"/>
        <v>176</v>
      </c>
      <c r="L179" s="138">
        <f t="shared" si="50"/>
        <v>0</v>
      </c>
      <c r="M179" s="138" t="str">
        <f>IF(COUNTIF($F$4:$F179,$F179)&lt;3,$F179," ")</f>
        <v xml:space="preserve"> </v>
      </c>
      <c r="N179" s="138">
        <f t="shared" si="51"/>
        <v>176</v>
      </c>
      <c r="O179" s="138">
        <f t="shared" si="52"/>
        <v>0</v>
      </c>
      <c r="P179" s="78" t="str">
        <f t="shared" si="53"/>
        <v/>
      </c>
      <c r="Q179" s="78">
        <f t="shared" si="54"/>
        <v>1000</v>
      </c>
      <c r="R179" s="78">
        <f t="shared" si="55"/>
        <v>1000</v>
      </c>
      <c r="S179" s="138" t="str">
        <f>IF(COUNTIF($F$4:$F179,J179)&lt;4,$F179," ")</f>
        <v xml:space="preserve"> </v>
      </c>
      <c r="T179" s="138">
        <f t="shared" si="56"/>
        <v>176</v>
      </c>
      <c r="U179" s="138">
        <f t="shared" si="57"/>
        <v>0</v>
      </c>
      <c r="V179" s="78" t="str">
        <f t="shared" si="58"/>
        <v/>
      </c>
      <c r="W179" s="78" t="str">
        <f t="shared" si="59"/>
        <v/>
      </c>
      <c r="X179" s="138" t="str">
        <f t="shared" si="60"/>
        <v/>
      </c>
      <c r="Y179" s="138" t="str">
        <f t="shared" si="61"/>
        <v/>
      </c>
      <c r="Z179" s="47" t="str">
        <f t="shared" si="62"/>
        <v xml:space="preserve"> </v>
      </c>
      <c r="AA179" s="83">
        <f t="shared" si="63"/>
        <v>176</v>
      </c>
    </row>
    <row r="180" spans="1:27">
      <c r="A180" s="68">
        <f t="shared" si="48"/>
        <v>177</v>
      </c>
      <c r="B180" s="57">
        <v>177</v>
      </c>
      <c r="C180" s="67"/>
      <c r="D180" s="32" t="str">
        <f>IF(C180&gt;0,CONCATENATE((VLOOKUP($C180,Inscription!$A$10:$G$165,3,FALSE)),"   ",(VLOOKUP($C180,Inscription!$A$10:$G$165,4,FALSE)))," ")</f>
        <v xml:space="preserve"> </v>
      </c>
      <c r="E180" s="33"/>
      <c r="F180" s="37" t="str">
        <f>IF(C180&gt;0,(VLOOKUP($C180,Inscription!$A$10:$G$165,5,FALSE))," ")</f>
        <v xml:space="preserve"> </v>
      </c>
      <c r="G180" s="7" t="str">
        <f>IF(C180&gt;0,(VLOOKUP($C180,Inscription!$A$10:$G$165,7,FALSE))," ")</f>
        <v xml:space="preserve"> </v>
      </c>
      <c r="H180" s="37" t="str">
        <f>LEFT(IF(C180&gt;0,(VLOOKUP($C180,Inscription!$A$10:$G$165,6,FALSE))," "),8)</f>
        <v xml:space="preserve"> </v>
      </c>
      <c r="I180" s="64">
        <f t="shared" si="64"/>
        <v>0</v>
      </c>
      <c r="J180" s="138" t="str">
        <f>IF(COUNTIF($F$4:$F180,$F180)&lt;2,$F180," ")</f>
        <v xml:space="preserve"> </v>
      </c>
      <c r="K180" s="138">
        <f t="shared" si="49"/>
        <v>177</v>
      </c>
      <c r="L180" s="138">
        <f t="shared" si="50"/>
        <v>0</v>
      </c>
      <c r="M180" s="138" t="str">
        <f>IF(COUNTIF($F$4:$F180,$F180)&lt;3,$F180," ")</f>
        <v xml:space="preserve"> </v>
      </c>
      <c r="N180" s="138">
        <f t="shared" si="51"/>
        <v>177</v>
      </c>
      <c r="O180" s="138">
        <f t="shared" si="52"/>
        <v>0</v>
      </c>
      <c r="P180" s="78" t="str">
        <f t="shared" si="53"/>
        <v/>
      </c>
      <c r="Q180" s="78">
        <f t="shared" si="54"/>
        <v>1000</v>
      </c>
      <c r="R180" s="78">
        <f t="shared" si="55"/>
        <v>1000</v>
      </c>
      <c r="S180" s="138" t="str">
        <f>IF(COUNTIF($F$4:$F180,J180)&lt;4,$F180," ")</f>
        <v xml:space="preserve"> </v>
      </c>
      <c r="T180" s="138">
        <f t="shared" si="56"/>
        <v>177</v>
      </c>
      <c r="U180" s="138">
        <f t="shared" si="57"/>
        <v>0</v>
      </c>
      <c r="V180" s="78" t="str">
        <f t="shared" si="58"/>
        <v/>
      </c>
      <c r="W180" s="78" t="str">
        <f t="shared" si="59"/>
        <v/>
      </c>
      <c r="X180" s="138" t="str">
        <f t="shared" si="60"/>
        <v/>
      </c>
      <c r="Y180" s="138" t="str">
        <f t="shared" si="61"/>
        <v/>
      </c>
      <c r="Z180" s="47" t="str">
        <f t="shared" si="62"/>
        <v xml:space="preserve"> </v>
      </c>
      <c r="AA180" s="83">
        <f t="shared" si="63"/>
        <v>177</v>
      </c>
    </row>
    <row r="181" spans="1:27">
      <c r="A181" s="68">
        <f t="shared" si="48"/>
        <v>178</v>
      </c>
      <c r="B181" s="57">
        <v>178</v>
      </c>
      <c r="C181" s="67"/>
      <c r="D181" s="32" t="str">
        <f>IF(C181&gt;0,CONCATENATE((VLOOKUP($C181,Inscription!$A$10:$G$165,3,FALSE)),"   ",(VLOOKUP($C181,Inscription!$A$10:$G$165,4,FALSE)))," ")</f>
        <v xml:space="preserve"> </v>
      </c>
      <c r="E181" s="33"/>
      <c r="F181" s="37" t="str">
        <f>IF(C181&gt;0,(VLOOKUP($C181,Inscription!$A$10:$G$165,5,FALSE))," ")</f>
        <v xml:space="preserve"> </v>
      </c>
      <c r="G181" s="7" t="str">
        <f>IF(C181&gt;0,(VLOOKUP($C181,Inscription!$A$10:$G$165,7,FALSE))," ")</f>
        <v xml:space="preserve"> </v>
      </c>
      <c r="H181" s="37" t="str">
        <f>LEFT(IF(C181&gt;0,(VLOOKUP($C181,Inscription!$A$10:$G$165,6,FALSE))," "),8)</f>
        <v xml:space="preserve"> </v>
      </c>
      <c r="I181" s="64">
        <f t="shared" si="64"/>
        <v>0</v>
      </c>
      <c r="J181" s="138" t="str">
        <f>IF(COUNTIF($F$4:$F181,$F181)&lt;2,$F181," ")</f>
        <v xml:space="preserve"> </v>
      </c>
      <c r="K181" s="138">
        <f t="shared" si="49"/>
        <v>178</v>
      </c>
      <c r="L181" s="138">
        <f t="shared" si="50"/>
        <v>0</v>
      </c>
      <c r="M181" s="138" t="str">
        <f>IF(COUNTIF($F$4:$F181,$F181)&lt;3,$F181," ")</f>
        <v xml:space="preserve"> </v>
      </c>
      <c r="N181" s="138">
        <f t="shared" si="51"/>
        <v>178</v>
      </c>
      <c r="O181" s="138">
        <f t="shared" si="52"/>
        <v>0</v>
      </c>
      <c r="P181" s="78" t="str">
        <f t="shared" si="53"/>
        <v/>
      </c>
      <c r="Q181" s="78">
        <f t="shared" si="54"/>
        <v>1000</v>
      </c>
      <c r="R181" s="78">
        <f t="shared" si="55"/>
        <v>1000</v>
      </c>
      <c r="S181" s="138" t="str">
        <f>IF(COUNTIF($F$4:$F181,J181)&lt;4,$F181," ")</f>
        <v xml:space="preserve"> </v>
      </c>
      <c r="T181" s="138">
        <f t="shared" si="56"/>
        <v>178</v>
      </c>
      <c r="U181" s="138">
        <f t="shared" si="57"/>
        <v>0</v>
      </c>
      <c r="V181" s="78" t="str">
        <f t="shared" si="58"/>
        <v/>
      </c>
      <c r="W181" s="78" t="str">
        <f t="shared" si="59"/>
        <v/>
      </c>
      <c r="X181" s="138" t="str">
        <f t="shared" si="60"/>
        <v/>
      </c>
      <c r="Y181" s="138" t="str">
        <f t="shared" si="61"/>
        <v/>
      </c>
      <c r="Z181" s="47" t="str">
        <f t="shared" si="62"/>
        <v xml:space="preserve"> </v>
      </c>
      <c r="AA181" s="83">
        <f t="shared" si="63"/>
        <v>178</v>
      </c>
    </row>
    <row r="182" spans="1:27">
      <c r="A182" s="68">
        <f t="shared" si="48"/>
        <v>179</v>
      </c>
      <c r="B182" s="57">
        <v>179</v>
      </c>
      <c r="C182" s="67"/>
      <c r="D182" s="32" t="str">
        <f>IF(C182&gt;0,CONCATENATE((VLOOKUP($C182,Inscription!$A$10:$G$165,3,FALSE)),"   ",(VLOOKUP($C182,Inscription!$A$10:$G$165,4,FALSE)))," ")</f>
        <v xml:space="preserve"> </v>
      </c>
      <c r="E182" s="33"/>
      <c r="F182" s="37" t="str">
        <f>IF(C182&gt;0,(VLOOKUP($C182,Inscription!$A$10:$G$165,5,FALSE))," ")</f>
        <v xml:space="preserve"> </v>
      </c>
      <c r="G182" s="7" t="str">
        <f>IF(C182&gt;0,(VLOOKUP($C182,Inscription!$A$10:$G$165,7,FALSE))," ")</f>
        <v xml:space="preserve"> </v>
      </c>
      <c r="H182" s="37" t="str">
        <f>LEFT(IF(C182&gt;0,(VLOOKUP($C182,Inscription!$A$10:$G$165,6,FALSE))," "),8)</f>
        <v xml:space="preserve"> </v>
      </c>
      <c r="I182" s="64">
        <f t="shared" si="64"/>
        <v>0</v>
      </c>
      <c r="J182" s="138" t="str">
        <f>IF(COUNTIF($F$4:$F182,$F182)&lt;2,$F182," ")</f>
        <v xml:space="preserve"> </v>
      </c>
      <c r="K182" s="138">
        <f t="shared" si="49"/>
        <v>179</v>
      </c>
      <c r="L182" s="138">
        <f t="shared" si="50"/>
        <v>0</v>
      </c>
      <c r="M182" s="138" t="str">
        <f>IF(COUNTIF($F$4:$F182,$F182)&lt;3,$F182," ")</f>
        <v xml:space="preserve"> </v>
      </c>
      <c r="N182" s="138">
        <f t="shared" si="51"/>
        <v>179</v>
      </c>
      <c r="O182" s="138">
        <f t="shared" si="52"/>
        <v>0</v>
      </c>
      <c r="P182" s="78" t="str">
        <f t="shared" si="53"/>
        <v/>
      </c>
      <c r="Q182" s="78">
        <f t="shared" si="54"/>
        <v>1000</v>
      </c>
      <c r="R182" s="78">
        <f t="shared" si="55"/>
        <v>1000</v>
      </c>
      <c r="S182" s="138" t="str">
        <f>IF(COUNTIF($F$4:$F182,J182)&lt;4,$F182," ")</f>
        <v xml:space="preserve"> </v>
      </c>
      <c r="T182" s="138">
        <f t="shared" si="56"/>
        <v>179</v>
      </c>
      <c r="U182" s="138">
        <f t="shared" si="57"/>
        <v>0</v>
      </c>
      <c r="V182" s="78" t="str">
        <f t="shared" si="58"/>
        <v/>
      </c>
      <c r="W182" s="78" t="str">
        <f t="shared" si="59"/>
        <v/>
      </c>
      <c r="X182" s="138" t="str">
        <f t="shared" si="60"/>
        <v/>
      </c>
      <c r="Y182" s="138" t="str">
        <f t="shared" si="61"/>
        <v/>
      </c>
      <c r="Z182" s="47" t="str">
        <f t="shared" si="62"/>
        <v xml:space="preserve"> </v>
      </c>
      <c r="AA182" s="83">
        <f t="shared" si="63"/>
        <v>179</v>
      </c>
    </row>
    <row r="183" spans="1:27">
      <c r="A183" s="68">
        <f t="shared" si="48"/>
        <v>180</v>
      </c>
      <c r="B183" s="57">
        <v>180</v>
      </c>
      <c r="C183" s="67"/>
      <c r="D183" s="32" t="str">
        <f>IF(C183&gt;0,CONCATENATE((VLOOKUP($C183,Inscription!$A$10:$G$165,3,FALSE)),"   ",(VLOOKUP($C183,Inscription!$A$10:$G$165,4,FALSE)))," ")</f>
        <v xml:space="preserve"> </v>
      </c>
      <c r="E183" s="33"/>
      <c r="F183" s="37" t="str">
        <f>IF(C183&gt;0,(VLOOKUP($C183,Inscription!$A$10:$G$165,5,FALSE))," ")</f>
        <v xml:space="preserve"> </v>
      </c>
      <c r="G183" s="7" t="str">
        <f>IF(C183&gt;0,(VLOOKUP($C183,Inscription!$A$10:$G$165,7,FALSE))," ")</f>
        <v xml:space="preserve"> </v>
      </c>
      <c r="H183" s="37" t="str">
        <f>LEFT(IF(C183&gt;0,(VLOOKUP($C183,Inscription!$A$10:$G$165,6,FALSE))," "),8)</f>
        <v xml:space="preserve"> </v>
      </c>
      <c r="I183" s="64">
        <f t="shared" si="64"/>
        <v>0</v>
      </c>
      <c r="J183" s="138" t="str">
        <f>IF(COUNTIF($F$4:$F183,$F183)&lt;2,$F183," ")</f>
        <v xml:space="preserve"> </v>
      </c>
      <c r="K183" s="138">
        <f t="shared" si="49"/>
        <v>180</v>
      </c>
      <c r="L183" s="138">
        <f t="shared" si="50"/>
        <v>0</v>
      </c>
      <c r="M183" s="138" t="str">
        <f>IF(COUNTIF($F$4:$F183,$F183)&lt;3,$F183," ")</f>
        <v xml:space="preserve"> </v>
      </c>
      <c r="N183" s="138">
        <f t="shared" si="51"/>
        <v>180</v>
      </c>
      <c r="O183" s="138">
        <f t="shared" si="52"/>
        <v>0</v>
      </c>
      <c r="P183" s="78" t="str">
        <f t="shared" si="53"/>
        <v/>
      </c>
      <c r="Q183" s="78">
        <f t="shared" si="54"/>
        <v>1000</v>
      </c>
      <c r="R183" s="78">
        <f t="shared" si="55"/>
        <v>1000</v>
      </c>
      <c r="S183" s="138" t="str">
        <f>IF(COUNTIF($F$4:$F183,J183)&lt;4,$F183," ")</f>
        <v xml:space="preserve"> </v>
      </c>
      <c r="T183" s="138">
        <f t="shared" si="56"/>
        <v>180</v>
      </c>
      <c r="U183" s="138">
        <f t="shared" si="57"/>
        <v>0</v>
      </c>
      <c r="V183" s="78" t="str">
        <f t="shared" si="58"/>
        <v/>
      </c>
      <c r="W183" s="78" t="str">
        <f t="shared" si="59"/>
        <v/>
      </c>
      <c r="X183" s="138" t="str">
        <f t="shared" si="60"/>
        <v/>
      </c>
      <c r="Y183" s="138" t="str">
        <f t="shared" si="61"/>
        <v/>
      </c>
      <c r="Z183" s="47" t="str">
        <f t="shared" si="62"/>
        <v xml:space="preserve"> </v>
      </c>
      <c r="AA183" s="83">
        <f t="shared" si="63"/>
        <v>180</v>
      </c>
    </row>
    <row r="184" spans="1:27">
      <c r="A184" s="68">
        <f t="shared" si="48"/>
        <v>181</v>
      </c>
      <c r="B184" s="57">
        <v>181</v>
      </c>
      <c r="C184" s="67"/>
      <c r="D184" s="32" t="str">
        <f>IF(C184&gt;0,CONCATENATE((VLOOKUP($C184,Inscription!$A$10:$G$165,3,FALSE)),"   ",(VLOOKUP($C184,Inscription!$A$10:$G$165,4,FALSE)))," ")</f>
        <v xml:space="preserve"> </v>
      </c>
      <c r="E184" s="33"/>
      <c r="F184" s="37" t="str">
        <f>IF(C184&gt;0,(VLOOKUP($C184,Inscription!$A$10:$G$165,5,FALSE))," ")</f>
        <v xml:space="preserve"> </v>
      </c>
      <c r="G184" s="7" t="str">
        <f>IF(C184&gt;0,(VLOOKUP($C184,Inscription!$A$10:$G$165,7,FALSE))," ")</f>
        <v xml:space="preserve"> </v>
      </c>
      <c r="H184" s="37" t="str">
        <f>LEFT(IF(C184&gt;0,(VLOOKUP($C184,Inscription!$A$10:$G$165,6,FALSE))," "),8)</f>
        <v xml:space="preserve"> </v>
      </c>
      <c r="I184" s="64">
        <f t="shared" si="64"/>
        <v>0</v>
      </c>
      <c r="J184" s="138" t="str">
        <f>IF(COUNTIF($F$4:$F184,$F184)&lt;2,$F184," ")</f>
        <v xml:space="preserve"> </v>
      </c>
      <c r="K184" s="138">
        <f t="shared" si="49"/>
        <v>181</v>
      </c>
      <c r="L184" s="138">
        <f t="shared" si="50"/>
        <v>0</v>
      </c>
      <c r="M184" s="138" t="str">
        <f>IF(COUNTIF($F$4:$F184,$F184)&lt;3,$F184," ")</f>
        <v xml:space="preserve"> </v>
      </c>
      <c r="N184" s="138">
        <f t="shared" si="51"/>
        <v>181</v>
      </c>
      <c r="O184" s="138">
        <f t="shared" si="52"/>
        <v>0</v>
      </c>
      <c r="P184" s="78" t="str">
        <f t="shared" si="53"/>
        <v/>
      </c>
      <c r="Q184" s="78">
        <f t="shared" si="54"/>
        <v>1000</v>
      </c>
      <c r="R184" s="78">
        <f t="shared" si="55"/>
        <v>1000</v>
      </c>
      <c r="S184" s="138" t="str">
        <f>IF(COUNTIF($F$4:$F184,J184)&lt;4,$F184," ")</f>
        <v xml:space="preserve"> </v>
      </c>
      <c r="T184" s="138">
        <f t="shared" si="56"/>
        <v>181</v>
      </c>
      <c r="U184" s="138">
        <f t="shared" si="57"/>
        <v>0</v>
      </c>
      <c r="V184" s="78" t="str">
        <f t="shared" si="58"/>
        <v/>
      </c>
      <c r="W184" s="78" t="str">
        <f t="shared" si="59"/>
        <v/>
      </c>
      <c r="X184" s="138" t="str">
        <f t="shared" si="60"/>
        <v/>
      </c>
      <c r="Y184" s="138" t="str">
        <f t="shared" si="61"/>
        <v/>
      </c>
      <c r="Z184" s="47" t="str">
        <f t="shared" si="62"/>
        <v xml:space="preserve"> </v>
      </c>
      <c r="AA184" s="83">
        <f t="shared" si="63"/>
        <v>181</v>
      </c>
    </row>
    <row r="185" spans="1:27">
      <c r="A185" s="68">
        <f t="shared" si="48"/>
        <v>182</v>
      </c>
      <c r="B185" s="57">
        <v>182</v>
      </c>
      <c r="C185" s="67"/>
      <c r="D185" s="32" t="str">
        <f>IF(C185&gt;0,CONCATENATE((VLOOKUP($C185,Inscription!$A$10:$G$165,3,FALSE)),"   ",(VLOOKUP($C185,Inscription!$A$10:$G$165,4,FALSE)))," ")</f>
        <v xml:space="preserve"> </v>
      </c>
      <c r="E185" s="33"/>
      <c r="F185" s="37" t="str">
        <f>IF(C185&gt;0,(VLOOKUP($C185,Inscription!$A$10:$G$165,5,FALSE))," ")</f>
        <v xml:space="preserve"> </v>
      </c>
      <c r="G185" s="7" t="str">
        <f>IF(C185&gt;0,(VLOOKUP($C185,Inscription!$A$10:$G$165,7,FALSE))," ")</f>
        <v xml:space="preserve"> </v>
      </c>
      <c r="H185" s="37" t="str">
        <f>LEFT(IF(C185&gt;0,(VLOOKUP($C185,Inscription!$A$10:$G$165,6,FALSE))," "),8)</f>
        <v xml:space="preserve"> </v>
      </c>
      <c r="I185" s="64">
        <f t="shared" si="64"/>
        <v>0</v>
      </c>
      <c r="J185" s="138" t="str">
        <f>IF(COUNTIF($F$4:$F185,$F185)&lt;2,$F185," ")</f>
        <v xml:space="preserve"> </v>
      </c>
      <c r="K185" s="138">
        <f t="shared" si="49"/>
        <v>182</v>
      </c>
      <c r="L185" s="138">
        <f t="shared" si="50"/>
        <v>0</v>
      </c>
      <c r="M185" s="138" t="str">
        <f>IF(COUNTIF($F$4:$F185,$F185)&lt;3,$F185," ")</f>
        <v xml:space="preserve"> </v>
      </c>
      <c r="N185" s="138">
        <f t="shared" si="51"/>
        <v>182</v>
      </c>
      <c r="O185" s="138">
        <f t="shared" si="52"/>
        <v>0</v>
      </c>
      <c r="P185" s="78" t="str">
        <f t="shared" si="53"/>
        <v/>
      </c>
      <c r="Q185" s="78">
        <f t="shared" si="54"/>
        <v>1000</v>
      </c>
      <c r="R185" s="78">
        <f t="shared" si="55"/>
        <v>1000</v>
      </c>
      <c r="S185" s="138" t="str">
        <f>IF(COUNTIF($F$4:$F185,J185)&lt;4,$F185," ")</f>
        <v xml:space="preserve"> </v>
      </c>
      <c r="T185" s="138">
        <f t="shared" si="56"/>
        <v>182</v>
      </c>
      <c r="U185" s="138">
        <f t="shared" si="57"/>
        <v>0</v>
      </c>
      <c r="V185" s="78" t="str">
        <f t="shared" si="58"/>
        <v/>
      </c>
      <c r="W185" s="78" t="str">
        <f t="shared" si="59"/>
        <v/>
      </c>
      <c r="X185" s="138" t="str">
        <f t="shared" si="60"/>
        <v/>
      </c>
      <c r="Y185" s="138" t="str">
        <f t="shared" si="61"/>
        <v/>
      </c>
      <c r="Z185" s="47" t="str">
        <f t="shared" si="62"/>
        <v xml:space="preserve"> </v>
      </c>
      <c r="AA185" s="83">
        <f t="shared" si="63"/>
        <v>182</v>
      </c>
    </row>
    <row r="186" spans="1:27">
      <c r="A186" s="68">
        <f t="shared" si="48"/>
        <v>183</v>
      </c>
      <c r="B186" s="57">
        <v>183</v>
      </c>
      <c r="C186" s="67"/>
      <c r="D186" s="32" t="str">
        <f>IF(C186&gt;0,CONCATENATE((VLOOKUP($C186,Inscription!$A$10:$G$165,3,FALSE)),"   ",(VLOOKUP($C186,Inscription!$A$10:$G$165,4,FALSE)))," ")</f>
        <v xml:space="preserve"> </v>
      </c>
      <c r="E186" s="33"/>
      <c r="F186" s="37" t="str">
        <f>IF(C186&gt;0,(VLOOKUP($C186,Inscription!$A$10:$G$165,5,FALSE))," ")</f>
        <v xml:space="preserve"> </v>
      </c>
      <c r="G186" s="7" t="str">
        <f>IF(C186&gt;0,(VLOOKUP($C186,Inscription!$A$10:$G$165,7,FALSE))," ")</f>
        <v xml:space="preserve"> </v>
      </c>
      <c r="H186" s="37" t="str">
        <f>LEFT(IF(C186&gt;0,(VLOOKUP($C186,Inscription!$A$10:$G$165,6,FALSE))," "),8)</f>
        <v xml:space="preserve"> </v>
      </c>
      <c r="I186" s="64">
        <f t="shared" si="64"/>
        <v>0</v>
      </c>
      <c r="J186" s="138" t="str">
        <f>IF(COUNTIF($F$4:$F186,$F186)&lt;2,$F186," ")</f>
        <v xml:space="preserve"> </v>
      </c>
      <c r="K186" s="138">
        <f t="shared" si="49"/>
        <v>183</v>
      </c>
      <c r="L186" s="138">
        <f t="shared" si="50"/>
        <v>0</v>
      </c>
      <c r="M186" s="138" t="str">
        <f>IF(COUNTIF($F$4:$F186,$F186)&lt;3,$F186," ")</f>
        <v xml:space="preserve"> </v>
      </c>
      <c r="N186" s="138">
        <f t="shared" si="51"/>
        <v>183</v>
      </c>
      <c r="O186" s="138">
        <f t="shared" si="52"/>
        <v>0</v>
      </c>
      <c r="P186" s="78" t="str">
        <f t="shared" si="53"/>
        <v/>
      </c>
      <c r="Q186" s="78">
        <f t="shared" si="54"/>
        <v>1000</v>
      </c>
      <c r="R186" s="78">
        <f t="shared" si="55"/>
        <v>1000</v>
      </c>
      <c r="S186" s="138" t="str">
        <f>IF(COUNTIF($F$4:$F186,J186)&lt;4,$F186," ")</f>
        <v xml:space="preserve"> </v>
      </c>
      <c r="T186" s="138">
        <f t="shared" si="56"/>
        <v>183</v>
      </c>
      <c r="U186" s="138">
        <f t="shared" si="57"/>
        <v>0</v>
      </c>
      <c r="V186" s="78" t="str">
        <f t="shared" si="58"/>
        <v/>
      </c>
      <c r="W186" s="78" t="str">
        <f t="shared" si="59"/>
        <v/>
      </c>
      <c r="X186" s="138" t="str">
        <f t="shared" si="60"/>
        <v/>
      </c>
      <c r="Y186" s="138" t="str">
        <f t="shared" si="61"/>
        <v/>
      </c>
      <c r="Z186" s="47" t="str">
        <f t="shared" si="62"/>
        <v xml:space="preserve"> </v>
      </c>
      <c r="AA186" s="83">
        <f t="shared" si="63"/>
        <v>183</v>
      </c>
    </row>
    <row r="187" spans="1:27">
      <c r="A187" s="68">
        <f t="shared" si="48"/>
        <v>184</v>
      </c>
      <c r="B187" s="57">
        <v>184</v>
      </c>
      <c r="C187" s="67"/>
      <c r="D187" s="32" t="str">
        <f>IF(C187&gt;0,CONCATENATE((VLOOKUP($C187,Inscription!$A$10:$G$165,3,FALSE)),"   ",(VLOOKUP($C187,Inscription!$A$10:$G$165,4,FALSE)))," ")</f>
        <v xml:space="preserve"> </v>
      </c>
      <c r="E187" s="33"/>
      <c r="F187" s="37" t="str">
        <f>IF(C187&gt;0,(VLOOKUP($C187,Inscription!$A$10:$G$165,5,FALSE))," ")</f>
        <v xml:space="preserve"> </v>
      </c>
      <c r="G187" s="7" t="str">
        <f>IF(C187&gt;0,(VLOOKUP($C187,Inscription!$A$10:$G$165,7,FALSE))," ")</f>
        <v xml:space="preserve"> </v>
      </c>
      <c r="H187" s="37" t="str">
        <f>LEFT(IF(C187&gt;0,(VLOOKUP($C187,Inscription!$A$10:$G$165,6,FALSE))," "),8)</f>
        <v xml:space="preserve"> </v>
      </c>
      <c r="I187" s="64">
        <f t="shared" si="64"/>
        <v>0</v>
      </c>
      <c r="J187" s="138" t="str">
        <f>IF(COUNTIF($F$4:$F187,$F187)&lt;2,$F187," ")</f>
        <v xml:space="preserve"> </v>
      </c>
      <c r="K187" s="138">
        <f t="shared" si="49"/>
        <v>184</v>
      </c>
      <c r="L187" s="138">
        <f t="shared" si="50"/>
        <v>0</v>
      </c>
      <c r="M187" s="138" t="str">
        <f>IF(COUNTIF($F$4:$F187,$F187)&lt;3,$F187," ")</f>
        <v xml:space="preserve"> </v>
      </c>
      <c r="N187" s="138">
        <f t="shared" si="51"/>
        <v>184</v>
      </c>
      <c r="O187" s="138">
        <f t="shared" si="52"/>
        <v>0</v>
      </c>
      <c r="P187" s="78" t="str">
        <f t="shared" si="53"/>
        <v/>
      </c>
      <c r="Q187" s="78">
        <f t="shared" si="54"/>
        <v>1000</v>
      </c>
      <c r="R187" s="78">
        <f t="shared" si="55"/>
        <v>1000</v>
      </c>
      <c r="S187" s="138" t="str">
        <f>IF(COUNTIF($F$4:$F187,J187)&lt;4,$F187," ")</f>
        <v xml:space="preserve"> </v>
      </c>
      <c r="T187" s="138">
        <f t="shared" si="56"/>
        <v>184</v>
      </c>
      <c r="U187" s="138">
        <f t="shared" si="57"/>
        <v>0</v>
      </c>
      <c r="V187" s="78" t="str">
        <f t="shared" si="58"/>
        <v/>
      </c>
      <c r="W187" s="78" t="str">
        <f t="shared" si="59"/>
        <v/>
      </c>
      <c r="X187" s="138" t="str">
        <f t="shared" si="60"/>
        <v/>
      </c>
      <c r="Y187" s="138" t="str">
        <f t="shared" si="61"/>
        <v/>
      </c>
      <c r="Z187" s="47" t="str">
        <f t="shared" si="62"/>
        <v xml:space="preserve"> </v>
      </c>
      <c r="AA187" s="83">
        <f t="shared" si="63"/>
        <v>184</v>
      </c>
    </row>
    <row r="188" spans="1:27">
      <c r="A188" s="68">
        <f t="shared" si="48"/>
        <v>185</v>
      </c>
      <c r="B188" s="57">
        <v>185</v>
      </c>
      <c r="C188" s="67"/>
      <c r="D188" s="32" t="str">
        <f>IF(C188&gt;0,CONCATENATE((VLOOKUP($C188,Inscription!$A$10:$G$165,3,FALSE)),"   ",(VLOOKUP($C188,Inscription!$A$10:$G$165,4,FALSE)))," ")</f>
        <v xml:space="preserve"> </v>
      </c>
      <c r="E188" s="33"/>
      <c r="F188" s="37" t="str">
        <f>IF(C188&gt;0,(VLOOKUP($C188,Inscription!$A$10:$G$165,5,FALSE))," ")</f>
        <v xml:space="preserve"> </v>
      </c>
      <c r="G188" s="7" t="str">
        <f>IF(C188&gt;0,(VLOOKUP($C188,Inscription!$A$10:$G$165,7,FALSE))," ")</f>
        <v xml:space="preserve"> </v>
      </c>
      <c r="H188" s="37" t="str">
        <f>LEFT(IF(C188&gt;0,(VLOOKUP($C188,Inscription!$A$10:$G$165,6,FALSE))," "),8)</f>
        <v xml:space="preserve"> </v>
      </c>
      <c r="I188" s="64">
        <f t="shared" si="64"/>
        <v>0</v>
      </c>
      <c r="J188" s="138" t="str">
        <f>IF(COUNTIF($F$4:$F188,$F188)&lt;2,$F188," ")</f>
        <v xml:space="preserve"> </v>
      </c>
      <c r="K188" s="138">
        <f t="shared" si="49"/>
        <v>185</v>
      </c>
      <c r="L188" s="138">
        <f t="shared" si="50"/>
        <v>0</v>
      </c>
      <c r="M188" s="138" t="str">
        <f>IF(COUNTIF($F$4:$F188,$F188)&lt;3,$F188," ")</f>
        <v xml:space="preserve"> </v>
      </c>
      <c r="N188" s="138">
        <f t="shared" si="51"/>
        <v>185</v>
      </c>
      <c r="O188" s="138">
        <f t="shared" si="52"/>
        <v>0</v>
      </c>
      <c r="P188" s="78" t="str">
        <f t="shared" si="53"/>
        <v/>
      </c>
      <c r="Q188" s="78">
        <f t="shared" si="54"/>
        <v>1000</v>
      </c>
      <c r="R188" s="78">
        <f t="shared" si="55"/>
        <v>1000</v>
      </c>
      <c r="S188" s="138" t="str">
        <f>IF(COUNTIF($F$4:$F188,J188)&lt;4,$F188," ")</f>
        <v xml:space="preserve"> </v>
      </c>
      <c r="T188" s="138">
        <f t="shared" si="56"/>
        <v>185</v>
      </c>
      <c r="U188" s="138">
        <f t="shared" si="57"/>
        <v>0</v>
      </c>
      <c r="V188" s="78" t="str">
        <f t="shared" si="58"/>
        <v/>
      </c>
      <c r="W188" s="78" t="str">
        <f t="shared" si="59"/>
        <v/>
      </c>
      <c r="X188" s="138" t="str">
        <f t="shared" si="60"/>
        <v/>
      </c>
      <c r="Y188" s="138" t="str">
        <f t="shared" si="61"/>
        <v/>
      </c>
      <c r="Z188" s="47" t="str">
        <f t="shared" si="62"/>
        <v xml:space="preserve"> </v>
      </c>
      <c r="AA188" s="83">
        <f t="shared" si="63"/>
        <v>185</v>
      </c>
    </row>
    <row r="189" spans="1:27">
      <c r="A189" s="68">
        <f t="shared" si="48"/>
        <v>186</v>
      </c>
      <c r="B189" s="57">
        <v>186</v>
      </c>
      <c r="C189" s="67"/>
      <c r="D189" s="32" t="str">
        <f>IF(C189&gt;0,CONCATENATE((VLOOKUP($C189,Inscription!$A$10:$G$165,3,FALSE)),"   ",(VLOOKUP($C189,Inscription!$A$10:$G$165,4,FALSE)))," ")</f>
        <v xml:space="preserve"> </v>
      </c>
      <c r="E189" s="33"/>
      <c r="F189" s="37" t="str">
        <f>IF(C189&gt;0,(VLOOKUP($C189,Inscription!$A$10:$G$165,5,FALSE))," ")</f>
        <v xml:space="preserve"> </v>
      </c>
      <c r="G189" s="7" t="str">
        <f>IF(C189&gt;0,(VLOOKUP($C189,Inscription!$A$10:$G$165,7,FALSE))," ")</f>
        <v xml:space="preserve"> </v>
      </c>
      <c r="H189" s="37" t="str">
        <f>LEFT(IF(C189&gt;0,(VLOOKUP($C189,Inscription!$A$10:$G$165,6,FALSE))," "),8)</f>
        <v xml:space="preserve"> </v>
      </c>
      <c r="I189" s="64">
        <f t="shared" si="64"/>
        <v>0</v>
      </c>
      <c r="J189" s="138" t="str">
        <f>IF(COUNTIF($F$4:$F189,$F189)&lt;2,$F189," ")</f>
        <v xml:space="preserve"> </v>
      </c>
      <c r="K189" s="138">
        <f t="shared" si="49"/>
        <v>186</v>
      </c>
      <c r="L189" s="138">
        <f t="shared" si="50"/>
        <v>0</v>
      </c>
      <c r="M189" s="138" t="str">
        <f>IF(COUNTIF($F$4:$F189,$F189)&lt;3,$F189," ")</f>
        <v xml:space="preserve"> </v>
      </c>
      <c r="N189" s="138">
        <f t="shared" si="51"/>
        <v>186</v>
      </c>
      <c r="O189" s="138">
        <f t="shared" si="52"/>
        <v>0</v>
      </c>
      <c r="P189" s="78" t="str">
        <f t="shared" si="53"/>
        <v/>
      </c>
      <c r="Q189" s="78">
        <f t="shared" si="54"/>
        <v>1000</v>
      </c>
      <c r="R189" s="78">
        <f t="shared" si="55"/>
        <v>1000</v>
      </c>
      <c r="S189" s="138" t="str">
        <f>IF(COUNTIF($F$4:$F189,J189)&lt;4,$F189," ")</f>
        <v xml:space="preserve"> </v>
      </c>
      <c r="T189" s="138">
        <f t="shared" si="56"/>
        <v>186</v>
      </c>
      <c r="U189" s="138">
        <f t="shared" si="57"/>
        <v>0</v>
      </c>
      <c r="V189" s="78" t="str">
        <f t="shared" si="58"/>
        <v/>
      </c>
      <c r="W189" s="78" t="str">
        <f t="shared" si="59"/>
        <v/>
      </c>
      <c r="X189" s="138" t="str">
        <f t="shared" si="60"/>
        <v/>
      </c>
      <c r="Y189" s="138" t="str">
        <f t="shared" si="61"/>
        <v/>
      </c>
      <c r="Z189" s="47" t="str">
        <f t="shared" si="62"/>
        <v xml:space="preserve"> </v>
      </c>
      <c r="AA189" s="83">
        <f t="shared" si="63"/>
        <v>186</v>
      </c>
    </row>
    <row r="190" spans="1:27">
      <c r="A190" s="68">
        <f t="shared" si="48"/>
        <v>187</v>
      </c>
      <c r="B190" s="57">
        <v>187</v>
      </c>
      <c r="C190" s="67"/>
      <c r="D190" s="32" t="str">
        <f>IF(C190&gt;0,CONCATENATE((VLOOKUP($C190,Inscription!$A$10:$G$165,3,FALSE)),"   ",(VLOOKUP($C190,Inscription!$A$10:$G$165,4,FALSE)))," ")</f>
        <v xml:space="preserve"> </v>
      </c>
      <c r="E190" s="33"/>
      <c r="F190" s="37" t="str">
        <f>IF(C190&gt;0,(VLOOKUP($C190,Inscription!$A$10:$G$165,5,FALSE))," ")</f>
        <v xml:space="preserve"> </v>
      </c>
      <c r="G190" s="7" t="str">
        <f>IF(C190&gt;0,(VLOOKUP($C190,Inscription!$A$10:$G$165,7,FALSE))," ")</f>
        <v xml:space="preserve"> </v>
      </c>
      <c r="H190" s="37" t="str">
        <f>LEFT(IF(C190&gt;0,(VLOOKUP($C190,Inscription!$A$10:$G$165,6,FALSE))," "),8)</f>
        <v xml:space="preserve"> </v>
      </c>
      <c r="I190" s="64">
        <f t="shared" si="64"/>
        <v>0</v>
      </c>
      <c r="J190" s="138" t="str">
        <f>IF(COUNTIF($F$4:$F190,$F190)&lt;2,$F190," ")</f>
        <v xml:space="preserve"> </v>
      </c>
      <c r="K190" s="138">
        <f t="shared" si="49"/>
        <v>187</v>
      </c>
      <c r="L190" s="138">
        <f t="shared" si="50"/>
        <v>0</v>
      </c>
      <c r="M190" s="138" t="str">
        <f>IF(COUNTIF($F$4:$F190,$F190)&lt;3,$F190," ")</f>
        <v xml:space="preserve"> </v>
      </c>
      <c r="N190" s="138">
        <f t="shared" si="51"/>
        <v>187</v>
      </c>
      <c r="O190" s="138">
        <f t="shared" si="52"/>
        <v>0</v>
      </c>
      <c r="P190" s="78" t="str">
        <f t="shared" si="53"/>
        <v/>
      </c>
      <c r="Q190" s="78">
        <f t="shared" si="54"/>
        <v>1000</v>
      </c>
      <c r="R190" s="78">
        <f t="shared" si="55"/>
        <v>1000</v>
      </c>
      <c r="S190" s="138" t="str">
        <f>IF(COUNTIF($F$4:$F190,J190)&lt;4,$F190," ")</f>
        <v xml:space="preserve"> </v>
      </c>
      <c r="T190" s="138">
        <f t="shared" si="56"/>
        <v>187</v>
      </c>
      <c r="U190" s="138">
        <f t="shared" si="57"/>
        <v>0</v>
      </c>
      <c r="V190" s="78" t="str">
        <f t="shared" si="58"/>
        <v/>
      </c>
      <c r="W190" s="78" t="str">
        <f t="shared" si="59"/>
        <v/>
      </c>
      <c r="X190" s="138" t="str">
        <f t="shared" si="60"/>
        <v/>
      </c>
      <c r="Y190" s="138" t="str">
        <f t="shared" si="61"/>
        <v/>
      </c>
      <c r="Z190" s="47" t="str">
        <f t="shared" si="62"/>
        <v xml:space="preserve"> </v>
      </c>
      <c r="AA190" s="83">
        <f t="shared" si="63"/>
        <v>187</v>
      </c>
    </row>
    <row r="191" spans="1:27">
      <c r="A191" s="68">
        <f t="shared" si="48"/>
        <v>188</v>
      </c>
      <c r="B191" s="57">
        <v>188</v>
      </c>
      <c r="C191" s="67"/>
      <c r="D191" s="32" t="str">
        <f>IF(C191&gt;0,CONCATENATE((VLOOKUP($C191,Inscription!$A$10:$G$165,3,FALSE)),"   ",(VLOOKUP($C191,Inscription!$A$10:$G$165,4,FALSE)))," ")</f>
        <v xml:space="preserve"> </v>
      </c>
      <c r="E191" s="33"/>
      <c r="F191" s="37" t="str">
        <f>IF(C191&gt;0,(VLOOKUP($C191,Inscription!$A$10:$G$165,5,FALSE))," ")</f>
        <v xml:space="preserve"> </v>
      </c>
      <c r="G191" s="7" t="str">
        <f>IF(C191&gt;0,(VLOOKUP($C191,Inscription!$A$10:$G$165,7,FALSE))," ")</f>
        <v xml:space="preserve"> </v>
      </c>
      <c r="H191" s="37" t="str">
        <f>LEFT(IF(C191&gt;0,(VLOOKUP($C191,Inscription!$A$10:$G$165,6,FALSE))," "),8)</f>
        <v xml:space="preserve"> </v>
      </c>
      <c r="I191" s="64">
        <f t="shared" si="64"/>
        <v>0</v>
      </c>
      <c r="J191" s="138" t="str">
        <f>IF(COUNTIF($F$4:$F191,$F191)&lt;2,$F191," ")</f>
        <v xml:space="preserve"> </v>
      </c>
      <c r="K191" s="138">
        <f t="shared" si="49"/>
        <v>188</v>
      </c>
      <c r="L191" s="138">
        <f t="shared" si="50"/>
        <v>0</v>
      </c>
      <c r="M191" s="138" t="str">
        <f>IF(COUNTIF($F$4:$F191,$F191)&lt;3,$F191," ")</f>
        <v xml:space="preserve"> </v>
      </c>
      <c r="N191" s="138">
        <f t="shared" si="51"/>
        <v>188</v>
      </c>
      <c r="O191" s="138">
        <f t="shared" si="52"/>
        <v>0</v>
      </c>
      <c r="P191" s="78" t="str">
        <f t="shared" si="53"/>
        <v/>
      </c>
      <c r="Q191" s="78">
        <f t="shared" si="54"/>
        <v>1000</v>
      </c>
      <c r="R191" s="78">
        <f t="shared" si="55"/>
        <v>1000</v>
      </c>
      <c r="S191" s="138" t="str">
        <f>IF(COUNTIF($F$4:$F191,J191)&lt;4,$F191," ")</f>
        <v xml:space="preserve"> </v>
      </c>
      <c r="T191" s="138">
        <f t="shared" si="56"/>
        <v>188</v>
      </c>
      <c r="U191" s="138">
        <f t="shared" si="57"/>
        <v>0</v>
      </c>
      <c r="V191" s="78" t="str">
        <f t="shared" si="58"/>
        <v/>
      </c>
      <c r="W191" s="78" t="str">
        <f t="shared" si="59"/>
        <v/>
      </c>
      <c r="X191" s="138" t="str">
        <f t="shared" si="60"/>
        <v/>
      </c>
      <c r="Y191" s="138" t="str">
        <f t="shared" si="61"/>
        <v/>
      </c>
      <c r="Z191" s="47" t="str">
        <f t="shared" si="62"/>
        <v xml:space="preserve"> </v>
      </c>
      <c r="AA191" s="83">
        <f t="shared" si="63"/>
        <v>188</v>
      </c>
    </row>
    <row r="192" spans="1:27">
      <c r="A192" s="68">
        <f t="shared" si="48"/>
        <v>189</v>
      </c>
      <c r="B192" s="57">
        <v>189</v>
      </c>
      <c r="C192" s="67"/>
      <c r="D192" s="32" t="str">
        <f>IF(C192&gt;0,CONCATENATE((VLOOKUP($C192,Inscription!$A$10:$G$165,3,FALSE)),"   ",(VLOOKUP($C192,Inscription!$A$10:$G$165,4,FALSE)))," ")</f>
        <v xml:space="preserve"> </v>
      </c>
      <c r="E192" s="33"/>
      <c r="F192" s="37" t="str">
        <f>IF(C192&gt;0,(VLOOKUP($C192,Inscription!$A$10:$G$165,5,FALSE))," ")</f>
        <v xml:space="preserve"> </v>
      </c>
      <c r="G192" s="7" t="str">
        <f>IF(C192&gt;0,(VLOOKUP($C192,Inscription!$A$10:$G$165,7,FALSE))," ")</f>
        <v xml:space="preserve"> </v>
      </c>
      <c r="H192" s="37" t="str">
        <f>LEFT(IF(C192&gt;0,(VLOOKUP($C192,Inscription!$A$10:$G$165,6,FALSE))," "),8)</f>
        <v xml:space="preserve"> </v>
      </c>
      <c r="I192" s="64">
        <f t="shared" si="64"/>
        <v>0</v>
      </c>
      <c r="J192" s="138" t="str">
        <f>IF(COUNTIF($F$4:$F192,$F192)&lt;2,$F192," ")</f>
        <v xml:space="preserve"> </v>
      </c>
      <c r="K192" s="138">
        <f t="shared" si="49"/>
        <v>189</v>
      </c>
      <c r="L192" s="138">
        <f t="shared" si="50"/>
        <v>0</v>
      </c>
      <c r="M192" s="138" t="str">
        <f>IF(COUNTIF($F$4:$F192,$F192)&lt;3,$F192," ")</f>
        <v xml:space="preserve"> </v>
      </c>
      <c r="N192" s="138">
        <f t="shared" si="51"/>
        <v>189</v>
      </c>
      <c r="O192" s="138">
        <f t="shared" si="52"/>
        <v>0</v>
      </c>
      <c r="P192" s="78" t="str">
        <f t="shared" si="53"/>
        <v/>
      </c>
      <c r="Q192" s="78">
        <f t="shared" si="54"/>
        <v>1000</v>
      </c>
      <c r="R192" s="78">
        <f t="shared" si="55"/>
        <v>1000</v>
      </c>
      <c r="S192" s="138" t="str">
        <f>IF(COUNTIF($F$4:$F192,J192)&lt;4,$F192," ")</f>
        <v xml:space="preserve"> </v>
      </c>
      <c r="T192" s="138">
        <f t="shared" si="56"/>
        <v>189</v>
      </c>
      <c r="U192" s="138">
        <f t="shared" si="57"/>
        <v>0</v>
      </c>
      <c r="V192" s="78" t="str">
        <f t="shared" si="58"/>
        <v/>
      </c>
      <c r="W192" s="78" t="str">
        <f t="shared" si="59"/>
        <v/>
      </c>
      <c r="X192" s="138" t="str">
        <f t="shared" si="60"/>
        <v/>
      </c>
      <c r="Y192" s="138" t="str">
        <f t="shared" si="61"/>
        <v/>
      </c>
      <c r="Z192" s="47" t="str">
        <f t="shared" si="62"/>
        <v xml:space="preserve"> </v>
      </c>
      <c r="AA192" s="83">
        <f t="shared" si="63"/>
        <v>189</v>
      </c>
    </row>
    <row r="193" spans="1:27">
      <c r="A193" s="68">
        <f t="shared" si="48"/>
        <v>190</v>
      </c>
      <c r="B193" s="57">
        <v>190</v>
      </c>
      <c r="C193" s="67"/>
      <c r="D193" s="32" t="str">
        <f>IF(C193&gt;0,CONCATENATE((VLOOKUP($C193,Inscription!$A$10:$G$165,3,FALSE)),"   ",(VLOOKUP($C193,Inscription!$A$10:$G$165,4,FALSE)))," ")</f>
        <v xml:space="preserve"> </v>
      </c>
      <c r="E193" s="33"/>
      <c r="F193" s="37" t="str">
        <f>IF(C193&gt;0,(VLOOKUP($C193,Inscription!$A$10:$G$165,5,FALSE))," ")</f>
        <v xml:space="preserve"> </v>
      </c>
      <c r="G193" s="7" t="str">
        <f>IF(C193&gt;0,(VLOOKUP($C193,Inscription!$A$10:$G$165,7,FALSE))," ")</f>
        <v xml:space="preserve"> </v>
      </c>
      <c r="H193" s="37" t="str">
        <f>LEFT(IF(C193&gt;0,(VLOOKUP($C193,Inscription!$A$10:$G$165,6,FALSE))," "),8)</f>
        <v xml:space="preserve"> </v>
      </c>
      <c r="I193" s="64">
        <f t="shared" ref="I193:I203" si="65">I192</f>
        <v>0</v>
      </c>
      <c r="J193" s="138" t="str">
        <f>IF(COUNTIF($F$4:$F193,$F193)&lt;2,$F193," ")</f>
        <v xml:space="preserve"> </v>
      </c>
      <c r="K193" s="138">
        <f t="shared" si="49"/>
        <v>190</v>
      </c>
      <c r="L193" s="138">
        <f t="shared" si="50"/>
        <v>0</v>
      </c>
      <c r="M193" s="138" t="str">
        <f>IF(COUNTIF($F$4:$F193,$F193)&lt;3,$F193," ")</f>
        <v xml:space="preserve"> </v>
      </c>
      <c r="N193" s="138">
        <f t="shared" si="51"/>
        <v>190</v>
      </c>
      <c r="O193" s="138">
        <f t="shared" si="52"/>
        <v>0</v>
      </c>
      <c r="P193" s="78" t="str">
        <f t="shared" si="53"/>
        <v/>
      </c>
      <c r="Q193" s="78">
        <f t="shared" si="54"/>
        <v>1000</v>
      </c>
      <c r="R193" s="78">
        <f t="shared" si="55"/>
        <v>1000</v>
      </c>
      <c r="S193" s="138" t="str">
        <f>IF(COUNTIF($F$4:$F193,J193)&lt;4,$F193," ")</f>
        <v xml:space="preserve"> </v>
      </c>
      <c r="T193" s="138">
        <f t="shared" si="56"/>
        <v>190</v>
      </c>
      <c r="U193" s="138">
        <f t="shared" si="57"/>
        <v>0</v>
      </c>
      <c r="V193" s="78" t="str">
        <f t="shared" si="58"/>
        <v/>
      </c>
      <c r="W193" s="78" t="str">
        <f t="shared" si="59"/>
        <v/>
      </c>
      <c r="X193" s="138" t="str">
        <f t="shared" si="60"/>
        <v/>
      </c>
      <c r="Y193" s="138" t="str">
        <f t="shared" si="61"/>
        <v/>
      </c>
      <c r="Z193" s="47" t="str">
        <f t="shared" si="62"/>
        <v xml:space="preserve"> </v>
      </c>
      <c r="AA193" s="83">
        <f t="shared" si="63"/>
        <v>190</v>
      </c>
    </row>
    <row r="194" spans="1:27">
      <c r="A194" s="68">
        <f t="shared" si="48"/>
        <v>191</v>
      </c>
      <c r="B194" s="57">
        <v>191</v>
      </c>
      <c r="C194" s="67"/>
      <c r="D194" s="32" t="str">
        <f>IF(C194&gt;0,CONCATENATE((VLOOKUP($C194,Inscription!$A$10:$G$165,3,FALSE)),"   ",(VLOOKUP($C194,Inscription!$A$10:$G$165,4,FALSE)))," ")</f>
        <v xml:space="preserve"> </v>
      </c>
      <c r="E194" s="33"/>
      <c r="F194" s="37" t="str">
        <f>IF(C194&gt;0,(VLOOKUP($C194,Inscription!$A$10:$G$165,5,FALSE))," ")</f>
        <v xml:space="preserve"> </v>
      </c>
      <c r="G194" s="7" t="str">
        <f>IF(C194&gt;0,(VLOOKUP($C194,Inscription!$A$10:$G$165,7,FALSE))," ")</f>
        <v xml:space="preserve"> </v>
      </c>
      <c r="H194" s="37" t="str">
        <f>LEFT(IF(C194&gt;0,(VLOOKUP($C194,Inscription!$A$10:$G$165,6,FALSE))," "),8)</f>
        <v xml:space="preserve"> </v>
      </c>
      <c r="I194" s="64">
        <f t="shared" si="65"/>
        <v>0</v>
      </c>
      <c r="J194" s="138" t="str">
        <f>IF(COUNTIF($F$4:$F194,$F194)&lt;2,$F194," ")</f>
        <v xml:space="preserve"> </v>
      </c>
      <c r="K194" s="138">
        <f t="shared" si="49"/>
        <v>191</v>
      </c>
      <c r="L194" s="138">
        <f t="shared" si="50"/>
        <v>0</v>
      </c>
      <c r="M194" s="138" t="str">
        <f>IF(COUNTIF($F$4:$F194,$F194)&lt;3,$F194," ")</f>
        <v xml:space="preserve"> </v>
      </c>
      <c r="N194" s="138">
        <f t="shared" si="51"/>
        <v>191</v>
      </c>
      <c r="O194" s="138">
        <f t="shared" si="52"/>
        <v>0</v>
      </c>
      <c r="P194" s="78" t="str">
        <f t="shared" si="53"/>
        <v/>
      </c>
      <c r="Q194" s="78">
        <f t="shared" si="54"/>
        <v>1000</v>
      </c>
      <c r="R194" s="78">
        <f t="shared" si="55"/>
        <v>1000</v>
      </c>
      <c r="S194" s="138" t="str">
        <f>IF(COUNTIF($F$4:$F194,J194)&lt;4,$F194," ")</f>
        <v xml:space="preserve"> </v>
      </c>
      <c r="T194" s="138">
        <f t="shared" si="56"/>
        <v>191</v>
      </c>
      <c r="U194" s="138">
        <f t="shared" si="57"/>
        <v>0</v>
      </c>
      <c r="V194" s="78" t="str">
        <f t="shared" si="58"/>
        <v/>
      </c>
      <c r="W194" s="78" t="str">
        <f t="shared" si="59"/>
        <v/>
      </c>
      <c r="X194" s="138" t="str">
        <f t="shared" si="60"/>
        <v/>
      </c>
      <c r="Y194" s="138" t="str">
        <f t="shared" si="61"/>
        <v/>
      </c>
      <c r="Z194" s="47" t="str">
        <f t="shared" si="62"/>
        <v xml:space="preserve"> </v>
      </c>
      <c r="AA194" s="83">
        <f t="shared" si="63"/>
        <v>191</v>
      </c>
    </row>
    <row r="195" spans="1:27">
      <c r="A195" s="68">
        <f t="shared" si="48"/>
        <v>192</v>
      </c>
      <c r="B195" s="57">
        <v>192</v>
      </c>
      <c r="C195" s="67"/>
      <c r="D195" s="32" t="str">
        <f>IF(C195&gt;0,CONCATENATE((VLOOKUP($C195,Inscription!$A$10:$G$165,3,FALSE)),"   ",(VLOOKUP($C195,Inscription!$A$10:$G$165,4,FALSE)))," ")</f>
        <v xml:space="preserve"> </v>
      </c>
      <c r="E195" s="33"/>
      <c r="F195" s="37" t="str">
        <f>IF(C195&gt;0,(VLOOKUP($C195,Inscription!$A$10:$G$165,5,FALSE))," ")</f>
        <v xml:space="preserve"> </v>
      </c>
      <c r="G195" s="7" t="str">
        <f>IF(C195&gt;0,(VLOOKUP($C195,Inscription!$A$10:$G$165,7,FALSE))," ")</f>
        <v xml:space="preserve"> </v>
      </c>
      <c r="H195" s="37" t="str">
        <f>LEFT(IF(C195&gt;0,(VLOOKUP($C195,Inscription!$A$10:$G$165,6,FALSE))," "),8)</f>
        <v xml:space="preserve"> </v>
      </c>
      <c r="I195" s="64">
        <f t="shared" si="65"/>
        <v>0</v>
      </c>
      <c r="J195" s="138" t="str">
        <f>IF(COUNTIF($F$4:$F195,$F195)&lt;2,$F195," ")</f>
        <v xml:space="preserve"> </v>
      </c>
      <c r="K195" s="138">
        <f t="shared" si="49"/>
        <v>192</v>
      </c>
      <c r="L195" s="138">
        <f t="shared" si="50"/>
        <v>0</v>
      </c>
      <c r="M195" s="138" t="str">
        <f>IF(COUNTIF($F$4:$F195,$F195)&lt;3,$F195," ")</f>
        <v xml:space="preserve"> </v>
      </c>
      <c r="N195" s="138">
        <f t="shared" si="51"/>
        <v>192</v>
      </c>
      <c r="O195" s="138">
        <f t="shared" si="52"/>
        <v>0</v>
      </c>
      <c r="P195" s="78" t="str">
        <f t="shared" si="53"/>
        <v/>
      </c>
      <c r="Q195" s="78">
        <f t="shared" si="54"/>
        <v>1000</v>
      </c>
      <c r="R195" s="78">
        <f t="shared" si="55"/>
        <v>1000</v>
      </c>
      <c r="S195" s="138" t="str">
        <f>IF(COUNTIF($F$4:$F195,J195)&lt;4,$F195," ")</f>
        <v xml:space="preserve"> </v>
      </c>
      <c r="T195" s="138">
        <f t="shared" si="56"/>
        <v>192</v>
      </c>
      <c r="U195" s="138">
        <f t="shared" si="57"/>
        <v>0</v>
      </c>
      <c r="V195" s="78" t="str">
        <f t="shared" si="58"/>
        <v/>
      </c>
      <c r="W195" s="78" t="str">
        <f t="shared" si="59"/>
        <v/>
      </c>
      <c r="X195" s="138" t="str">
        <f t="shared" si="60"/>
        <v/>
      </c>
      <c r="Y195" s="138" t="str">
        <f t="shared" si="61"/>
        <v/>
      </c>
      <c r="Z195" s="47" t="str">
        <f t="shared" si="62"/>
        <v xml:space="preserve"> </v>
      </c>
      <c r="AA195" s="83">
        <f t="shared" si="63"/>
        <v>192</v>
      </c>
    </row>
    <row r="196" spans="1:27">
      <c r="A196" s="68">
        <f t="shared" ref="A196:A203" si="66">IF(B196&lt;1,1000,(IF(AA196=B196,B196,(20100-SUM($AA$4:$AA$203))/(COUNTIF($AA$4:$AA$203,"T")))))</f>
        <v>193</v>
      </c>
      <c r="B196" s="57">
        <v>193</v>
      </c>
      <c r="C196" s="67"/>
      <c r="D196" s="32" t="str">
        <f>IF(C196&gt;0,CONCATENATE((VLOOKUP($C196,Inscription!$A$10:$G$165,3,FALSE)),"   ",(VLOOKUP($C196,Inscription!$A$10:$G$165,4,FALSE)))," ")</f>
        <v xml:space="preserve"> </v>
      </c>
      <c r="E196" s="33"/>
      <c r="F196" s="37" t="str">
        <f>IF(C196&gt;0,(VLOOKUP($C196,Inscription!$A$10:$G$165,5,FALSE))," ")</f>
        <v xml:space="preserve"> </v>
      </c>
      <c r="G196" s="7" t="str">
        <f>IF(C196&gt;0,(VLOOKUP($C196,Inscription!$A$10:$G$165,7,FALSE))," ")</f>
        <v xml:space="preserve"> </v>
      </c>
      <c r="H196" s="37" t="str">
        <f>LEFT(IF(C196&gt;0,(VLOOKUP($C196,Inscription!$A$10:$G$165,6,FALSE))," "),8)</f>
        <v xml:space="preserve"> </v>
      </c>
      <c r="I196" s="64">
        <f t="shared" si="65"/>
        <v>0</v>
      </c>
      <c r="J196" s="138" t="str">
        <f>IF(COUNTIF($F$4:$F196,$F196)&lt;2,$F196," ")</f>
        <v xml:space="preserve"> </v>
      </c>
      <c r="K196" s="138">
        <f t="shared" si="49"/>
        <v>193</v>
      </c>
      <c r="L196" s="138">
        <f t="shared" si="50"/>
        <v>0</v>
      </c>
      <c r="M196" s="138" t="str">
        <f>IF(COUNTIF($F$4:$F196,$F196)&lt;3,$F196," ")</f>
        <v xml:space="preserve"> </v>
      </c>
      <c r="N196" s="138">
        <f t="shared" si="51"/>
        <v>193</v>
      </c>
      <c r="O196" s="138">
        <f t="shared" si="52"/>
        <v>0</v>
      </c>
      <c r="P196" s="78" t="str">
        <f t="shared" si="53"/>
        <v/>
      </c>
      <c r="Q196" s="78">
        <f t="shared" si="54"/>
        <v>1000</v>
      </c>
      <c r="R196" s="78">
        <f t="shared" si="55"/>
        <v>1000</v>
      </c>
      <c r="S196" s="138" t="str">
        <f>IF(COUNTIF($F$4:$F196,J196)&lt;4,$F196," ")</f>
        <v xml:space="preserve"> </v>
      </c>
      <c r="T196" s="138">
        <f t="shared" si="56"/>
        <v>193</v>
      </c>
      <c r="U196" s="138">
        <f t="shared" si="57"/>
        <v>0</v>
      </c>
      <c r="V196" s="78" t="str">
        <f t="shared" si="58"/>
        <v/>
      </c>
      <c r="W196" s="78" t="str">
        <f t="shared" si="59"/>
        <v/>
      </c>
      <c r="X196" s="138" t="str">
        <f t="shared" si="60"/>
        <v/>
      </c>
      <c r="Y196" s="138" t="str">
        <f t="shared" si="61"/>
        <v/>
      </c>
      <c r="Z196" s="47" t="str">
        <f t="shared" si="62"/>
        <v xml:space="preserve"> </v>
      </c>
      <c r="AA196" s="83">
        <f t="shared" si="63"/>
        <v>193</v>
      </c>
    </row>
    <row r="197" spans="1:27">
      <c r="A197" s="68">
        <f t="shared" si="66"/>
        <v>194</v>
      </c>
      <c r="B197" s="57">
        <v>194</v>
      </c>
      <c r="C197" s="67"/>
      <c r="D197" s="32" t="str">
        <f>IF(C197&gt;0,CONCATENATE((VLOOKUP($C197,Inscription!$A$10:$G$165,3,FALSE)),"   ",(VLOOKUP($C197,Inscription!$A$10:$G$165,4,FALSE)))," ")</f>
        <v xml:space="preserve"> </v>
      </c>
      <c r="E197" s="33"/>
      <c r="F197" s="37" t="str">
        <f>IF(C197&gt;0,(VLOOKUP($C197,Inscription!$A$10:$G$165,5,FALSE))," ")</f>
        <v xml:space="preserve"> </v>
      </c>
      <c r="G197" s="7" t="str">
        <f>IF(C197&gt;0,(VLOOKUP($C197,Inscription!$A$10:$G$165,7,FALSE))," ")</f>
        <v xml:space="preserve"> </v>
      </c>
      <c r="H197" s="37" t="str">
        <f>LEFT(IF(C197&gt;0,(VLOOKUP($C197,Inscription!$A$10:$G$165,6,FALSE))," "),8)</f>
        <v xml:space="preserve"> </v>
      </c>
      <c r="I197" s="64">
        <f t="shared" si="65"/>
        <v>0</v>
      </c>
      <c r="J197" s="138" t="str">
        <f>IF(COUNTIF($F$4:$F197,$F197)&lt;2,$F197," ")</f>
        <v xml:space="preserve"> </v>
      </c>
      <c r="K197" s="138">
        <f t="shared" ref="K197:K203" si="67">IF(J197=F197,A197,"")</f>
        <v>194</v>
      </c>
      <c r="L197" s="138">
        <f t="shared" ref="L197:L203" si="68">IF(J197=F197,I197,"")</f>
        <v>0</v>
      </c>
      <c r="M197" s="138" t="str">
        <f>IF(COUNTIF($F$4:$F197,$F197)&lt;3,$F197," ")</f>
        <v xml:space="preserve"> </v>
      </c>
      <c r="N197" s="138">
        <f t="shared" ref="N197:N203" si="69">IF(M197=$F197,$A197,"")</f>
        <v>194</v>
      </c>
      <c r="O197" s="138">
        <f t="shared" ref="O197:O203" si="70">IF(M197=$F197,$I197,"")</f>
        <v>0</v>
      </c>
      <c r="P197" s="78" t="str">
        <f t="shared" ref="P197:P203" si="71">IF(M197=J197,"",M197)</f>
        <v/>
      </c>
      <c r="Q197" s="78">
        <f t="shared" ref="Q197:Q203" si="72">IF(P197=$F197,$A197,1000)</f>
        <v>1000</v>
      </c>
      <c r="R197" s="78">
        <f t="shared" ref="R197:R203" si="73">IF(P197=$F197,$I197,1000)</f>
        <v>1000</v>
      </c>
      <c r="S197" s="138" t="str">
        <f>IF(COUNTIF($F$4:$F197,J197)&lt;4,$F197," ")</f>
        <v xml:space="preserve"> </v>
      </c>
      <c r="T197" s="138">
        <f t="shared" ref="T197:T203" si="74">IF(S197=$F197,$A197,"")</f>
        <v>194</v>
      </c>
      <c r="U197" s="138">
        <f t="shared" ref="U197:U203" si="75">IF(S197=$F197,$I197,"")</f>
        <v>0</v>
      </c>
      <c r="V197" s="78" t="str">
        <f t="shared" ref="V197:V203" si="76">IF(S197=J197,"",S197)</f>
        <v/>
      </c>
      <c r="W197" s="78" t="str">
        <f t="shared" ref="W197:W203" si="77">IF(V197=P197,"",S197)</f>
        <v/>
      </c>
      <c r="X197" s="138" t="str">
        <f t="shared" ref="X197:X203" si="78">IF(W197=$F197,$A197,"")</f>
        <v/>
      </c>
      <c r="Y197" s="138" t="str">
        <f t="shared" ref="Y197:Y203" si="79">IF(W197=$F197,$I197,"")</f>
        <v/>
      </c>
      <c r="Z197" s="47" t="str">
        <f t="shared" si="62"/>
        <v xml:space="preserve"> </v>
      </c>
      <c r="AA197" s="83">
        <f t="shared" si="63"/>
        <v>194</v>
      </c>
    </row>
    <row r="198" spans="1:27">
      <c r="A198" s="68">
        <f t="shared" si="66"/>
        <v>195</v>
      </c>
      <c r="B198" s="57">
        <v>195</v>
      </c>
      <c r="C198" s="67"/>
      <c r="D198" s="32" t="str">
        <f>IF(C198&gt;0,CONCATENATE((VLOOKUP($C198,Inscription!$A$10:$G$165,3,FALSE)),"   ",(VLOOKUP($C198,Inscription!$A$10:$G$165,4,FALSE)))," ")</f>
        <v xml:space="preserve"> </v>
      </c>
      <c r="E198" s="33"/>
      <c r="F198" s="37" t="str">
        <f>IF(C198&gt;0,(VLOOKUP($C198,Inscription!$A$10:$G$165,5,FALSE))," ")</f>
        <v xml:space="preserve"> </v>
      </c>
      <c r="G198" s="7" t="str">
        <f>IF(C198&gt;0,(VLOOKUP($C198,Inscription!$A$10:$G$165,7,FALSE))," ")</f>
        <v xml:space="preserve"> </v>
      </c>
      <c r="H198" s="37" t="str">
        <f>LEFT(IF(C198&gt;0,(VLOOKUP($C198,Inscription!$A$10:$G$165,6,FALSE))," "),8)</f>
        <v xml:space="preserve"> </v>
      </c>
      <c r="I198" s="64">
        <f t="shared" si="65"/>
        <v>0</v>
      </c>
      <c r="J198" s="138" t="str">
        <f>IF(COUNTIF($F$4:$F198,$F198)&lt;2,$F198," ")</f>
        <v xml:space="preserve"> </v>
      </c>
      <c r="K198" s="138">
        <f t="shared" si="67"/>
        <v>195</v>
      </c>
      <c r="L198" s="138">
        <f t="shared" si="68"/>
        <v>0</v>
      </c>
      <c r="M198" s="138" t="str">
        <f>IF(COUNTIF($F$4:$F198,$F198)&lt;3,$F198," ")</f>
        <v xml:space="preserve"> </v>
      </c>
      <c r="N198" s="138">
        <f t="shared" si="69"/>
        <v>195</v>
      </c>
      <c r="O198" s="138">
        <f t="shared" si="70"/>
        <v>0</v>
      </c>
      <c r="P198" s="78" t="str">
        <f t="shared" si="71"/>
        <v/>
      </c>
      <c r="Q198" s="78">
        <f t="shared" si="72"/>
        <v>1000</v>
      </c>
      <c r="R198" s="78">
        <f t="shared" si="73"/>
        <v>1000</v>
      </c>
      <c r="S198" s="138" t="str">
        <f>IF(COUNTIF($F$4:$F198,J198)&lt;4,$F198," ")</f>
        <v xml:space="preserve"> </v>
      </c>
      <c r="T198" s="138">
        <f t="shared" si="74"/>
        <v>195</v>
      </c>
      <c r="U198" s="138">
        <f t="shared" si="75"/>
        <v>0</v>
      </c>
      <c r="V198" s="78" t="str">
        <f t="shared" si="76"/>
        <v/>
      </c>
      <c r="W198" s="78" t="str">
        <f t="shared" si="77"/>
        <v/>
      </c>
      <c r="X198" s="138" t="str">
        <f t="shared" si="78"/>
        <v/>
      </c>
      <c r="Y198" s="138" t="str">
        <f t="shared" si="79"/>
        <v/>
      </c>
      <c r="Z198" s="47" t="str">
        <f t="shared" si="62"/>
        <v xml:space="preserve"> </v>
      </c>
      <c r="AA198" s="83">
        <f t="shared" si="63"/>
        <v>195</v>
      </c>
    </row>
    <row r="199" spans="1:27">
      <c r="A199" s="68">
        <f t="shared" si="66"/>
        <v>196</v>
      </c>
      <c r="B199" s="57">
        <v>196</v>
      </c>
      <c r="C199" s="67"/>
      <c r="D199" s="32" t="str">
        <f>IF(C199&gt;0,CONCATENATE((VLOOKUP($C199,Inscription!$A$10:$G$165,3,FALSE)),"   ",(VLOOKUP($C199,Inscription!$A$10:$G$165,4,FALSE)))," ")</f>
        <v xml:space="preserve"> </v>
      </c>
      <c r="E199" s="33"/>
      <c r="F199" s="37" t="str">
        <f>IF(C199&gt;0,(VLOOKUP($C199,Inscription!$A$10:$G$165,5,FALSE))," ")</f>
        <v xml:space="preserve"> </v>
      </c>
      <c r="G199" s="7" t="str">
        <f>IF(C199&gt;0,(VLOOKUP($C199,Inscription!$A$10:$G$165,7,FALSE))," ")</f>
        <v xml:space="preserve"> </v>
      </c>
      <c r="H199" s="37" t="str">
        <f>LEFT(IF(C199&gt;0,(VLOOKUP($C199,Inscription!$A$10:$G$165,6,FALSE))," "),8)</f>
        <v xml:space="preserve"> </v>
      </c>
      <c r="I199" s="64">
        <f t="shared" si="65"/>
        <v>0</v>
      </c>
      <c r="J199" s="138" t="str">
        <f>IF(COUNTIF($F$4:$F199,$F199)&lt;2,$F199," ")</f>
        <v xml:space="preserve"> </v>
      </c>
      <c r="K199" s="138">
        <f t="shared" si="67"/>
        <v>196</v>
      </c>
      <c r="L199" s="138">
        <f t="shared" si="68"/>
        <v>0</v>
      </c>
      <c r="M199" s="138" t="str">
        <f>IF(COUNTIF($F$4:$F199,$F199)&lt;3,$F199," ")</f>
        <v xml:space="preserve"> </v>
      </c>
      <c r="N199" s="138">
        <f t="shared" si="69"/>
        <v>196</v>
      </c>
      <c r="O199" s="138">
        <f t="shared" si="70"/>
        <v>0</v>
      </c>
      <c r="P199" s="78" t="str">
        <f t="shared" si="71"/>
        <v/>
      </c>
      <c r="Q199" s="78">
        <f t="shared" si="72"/>
        <v>1000</v>
      </c>
      <c r="R199" s="78">
        <f t="shared" si="73"/>
        <v>1000</v>
      </c>
      <c r="S199" s="138" t="str">
        <f>IF(COUNTIF($F$4:$F199,J199)&lt;4,$F199," ")</f>
        <v xml:space="preserve"> </v>
      </c>
      <c r="T199" s="138">
        <f t="shared" si="74"/>
        <v>196</v>
      </c>
      <c r="U199" s="138">
        <f t="shared" si="75"/>
        <v>0</v>
      </c>
      <c r="V199" s="78" t="str">
        <f t="shared" si="76"/>
        <v/>
      </c>
      <c r="W199" s="78" t="str">
        <f t="shared" si="77"/>
        <v/>
      </c>
      <c r="X199" s="138" t="str">
        <f t="shared" si="78"/>
        <v/>
      </c>
      <c r="Y199" s="138" t="str">
        <f t="shared" si="79"/>
        <v/>
      </c>
      <c r="Z199" s="47" t="str">
        <f t="shared" si="62"/>
        <v xml:space="preserve"> </v>
      </c>
      <c r="AA199" s="83">
        <f t="shared" si="63"/>
        <v>196</v>
      </c>
    </row>
    <row r="200" spans="1:27">
      <c r="A200" s="68">
        <f t="shared" si="66"/>
        <v>197</v>
      </c>
      <c r="B200" s="57">
        <v>197</v>
      </c>
      <c r="C200" s="67"/>
      <c r="D200" s="32" t="str">
        <f>IF(C200&gt;0,CONCATENATE((VLOOKUP($C200,Inscription!$A$10:$G$165,3,FALSE)),"   ",(VLOOKUP($C200,Inscription!$A$10:$G$165,4,FALSE)))," ")</f>
        <v xml:space="preserve"> </v>
      </c>
      <c r="E200" s="33"/>
      <c r="F200" s="37" t="str">
        <f>IF(C200&gt;0,(VLOOKUP($C200,Inscription!$A$10:$G$165,5,FALSE))," ")</f>
        <v xml:space="preserve"> </v>
      </c>
      <c r="G200" s="7" t="str">
        <f>IF(C200&gt;0,(VLOOKUP($C200,Inscription!$A$10:$G$165,7,FALSE))," ")</f>
        <v xml:space="preserve"> </v>
      </c>
      <c r="H200" s="37" t="str">
        <f>LEFT(IF(C200&gt;0,(VLOOKUP($C200,Inscription!$A$10:$G$165,6,FALSE))," "),8)</f>
        <v xml:space="preserve"> </v>
      </c>
      <c r="I200" s="64">
        <f t="shared" si="65"/>
        <v>0</v>
      </c>
      <c r="J200" s="138" t="str">
        <f>IF(COUNTIF($F$4:$F200,$F200)&lt;2,$F200," ")</f>
        <v xml:space="preserve"> </v>
      </c>
      <c r="K200" s="138">
        <f t="shared" si="67"/>
        <v>197</v>
      </c>
      <c r="L200" s="138">
        <f t="shared" si="68"/>
        <v>0</v>
      </c>
      <c r="M200" s="138" t="str">
        <f>IF(COUNTIF($F$4:$F200,$F200)&lt;3,$F200," ")</f>
        <v xml:space="preserve"> </v>
      </c>
      <c r="N200" s="138">
        <f t="shared" si="69"/>
        <v>197</v>
      </c>
      <c r="O200" s="138">
        <f t="shared" si="70"/>
        <v>0</v>
      </c>
      <c r="P200" s="78" t="str">
        <f t="shared" si="71"/>
        <v/>
      </c>
      <c r="Q200" s="78">
        <f t="shared" si="72"/>
        <v>1000</v>
      </c>
      <c r="R200" s="78">
        <f t="shared" si="73"/>
        <v>1000</v>
      </c>
      <c r="S200" s="138" t="str">
        <f>IF(COUNTIF($F$4:$F200,J200)&lt;4,$F200," ")</f>
        <v xml:space="preserve"> </v>
      </c>
      <c r="T200" s="138">
        <f t="shared" si="74"/>
        <v>197</v>
      </c>
      <c r="U200" s="138">
        <f t="shared" si="75"/>
        <v>0</v>
      </c>
      <c r="V200" s="78" t="str">
        <f t="shared" si="76"/>
        <v/>
      </c>
      <c r="W200" s="78" t="str">
        <f t="shared" si="77"/>
        <v/>
      </c>
      <c r="X200" s="138" t="str">
        <f t="shared" si="78"/>
        <v/>
      </c>
      <c r="Y200" s="138" t="str">
        <f t="shared" si="79"/>
        <v/>
      </c>
      <c r="Z200" s="47" t="str">
        <f t="shared" si="62"/>
        <v xml:space="preserve"> </v>
      </c>
      <c r="AA200" s="83">
        <f t="shared" si="63"/>
        <v>197</v>
      </c>
    </row>
    <row r="201" spans="1:27">
      <c r="A201" s="68">
        <f t="shared" si="66"/>
        <v>198</v>
      </c>
      <c r="B201" s="57">
        <v>198</v>
      </c>
      <c r="C201" s="67"/>
      <c r="D201" s="32" t="str">
        <f>IF(C201&gt;0,CONCATENATE((VLOOKUP($C201,Inscription!$A$10:$G$165,3,FALSE)),"   ",(VLOOKUP($C201,Inscription!$A$10:$G$165,4,FALSE)))," ")</f>
        <v xml:space="preserve"> </v>
      </c>
      <c r="E201" s="33"/>
      <c r="F201" s="37" t="str">
        <f>IF(C201&gt;0,(VLOOKUP($C201,Inscription!$A$10:$G$165,5,FALSE))," ")</f>
        <v xml:space="preserve"> </v>
      </c>
      <c r="G201" s="7" t="str">
        <f>IF(C201&gt;0,(VLOOKUP($C201,Inscription!$A$10:$G$165,7,FALSE))," ")</f>
        <v xml:space="preserve"> </v>
      </c>
      <c r="H201" s="37" t="str">
        <f>LEFT(IF(C201&gt;0,(VLOOKUP($C201,Inscription!$A$10:$G$165,6,FALSE))," "),8)</f>
        <v xml:space="preserve"> </v>
      </c>
      <c r="I201" s="64">
        <f t="shared" si="65"/>
        <v>0</v>
      </c>
      <c r="J201" s="138" t="str">
        <f>IF(COUNTIF($F$4:$F201,$F201)&lt;2,$F201," ")</f>
        <v xml:space="preserve"> </v>
      </c>
      <c r="K201" s="138">
        <f t="shared" si="67"/>
        <v>198</v>
      </c>
      <c r="L201" s="138">
        <f t="shared" si="68"/>
        <v>0</v>
      </c>
      <c r="M201" s="138" t="str">
        <f>IF(COUNTIF($F$4:$F201,$F201)&lt;3,$F201," ")</f>
        <v xml:space="preserve"> </v>
      </c>
      <c r="N201" s="138">
        <f t="shared" si="69"/>
        <v>198</v>
      </c>
      <c r="O201" s="138">
        <f t="shared" si="70"/>
        <v>0</v>
      </c>
      <c r="P201" s="78" t="str">
        <f t="shared" si="71"/>
        <v/>
      </c>
      <c r="Q201" s="78">
        <f t="shared" si="72"/>
        <v>1000</v>
      </c>
      <c r="R201" s="78">
        <f t="shared" si="73"/>
        <v>1000</v>
      </c>
      <c r="S201" s="138" t="str">
        <f>IF(COUNTIF($F$4:$F201,J201)&lt;4,$F201," ")</f>
        <v xml:space="preserve"> </v>
      </c>
      <c r="T201" s="138">
        <f t="shared" si="74"/>
        <v>198</v>
      </c>
      <c r="U201" s="138">
        <f t="shared" si="75"/>
        <v>0</v>
      </c>
      <c r="V201" s="78" t="str">
        <f t="shared" si="76"/>
        <v/>
      </c>
      <c r="W201" s="78" t="str">
        <f t="shared" si="77"/>
        <v/>
      </c>
      <c r="X201" s="138" t="str">
        <f t="shared" si="78"/>
        <v/>
      </c>
      <c r="Y201" s="138" t="str">
        <f t="shared" si="79"/>
        <v/>
      </c>
      <c r="Z201" s="47" t="str">
        <f t="shared" si="62"/>
        <v xml:space="preserve"> </v>
      </c>
      <c r="AA201" s="83">
        <f t="shared" si="63"/>
        <v>198</v>
      </c>
    </row>
    <row r="202" spans="1:27">
      <c r="A202" s="68">
        <f t="shared" si="66"/>
        <v>199</v>
      </c>
      <c r="B202" s="57">
        <v>199</v>
      </c>
      <c r="C202" s="67"/>
      <c r="D202" s="32" t="str">
        <f>IF(C202&gt;0,CONCATENATE((VLOOKUP($C202,Inscription!$A$10:$G$165,3,FALSE)),"   ",(VLOOKUP($C202,Inscription!$A$10:$G$165,4,FALSE)))," ")</f>
        <v xml:space="preserve"> </v>
      </c>
      <c r="E202" s="33"/>
      <c r="F202" s="37" t="str">
        <f>IF(C202&gt;0,(VLOOKUP($C202,Inscription!$A$10:$G$165,5,FALSE))," ")</f>
        <v xml:space="preserve"> </v>
      </c>
      <c r="G202" s="7" t="str">
        <f>IF(C202&gt;0,(VLOOKUP($C202,Inscription!$A$10:$G$165,7,FALSE))," ")</f>
        <v xml:space="preserve"> </v>
      </c>
      <c r="H202" s="37" t="str">
        <f>LEFT(IF(C202&gt;0,(VLOOKUP($C202,Inscription!$A$10:$G$165,6,FALSE))," "),8)</f>
        <v xml:space="preserve"> </v>
      </c>
      <c r="I202" s="64">
        <f t="shared" si="65"/>
        <v>0</v>
      </c>
      <c r="J202" s="138" t="str">
        <f>IF(COUNTIF($F$4:$F202,$F202)&lt;2,$F202," ")</f>
        <v xml:space="preserve"> </v>
      </c>
      <c r="K202" s="138">
        <f t="shared" si="67"/>
        <v>199</v>
      </c>
      <c r="L202" s="138">
        <f t="shared" si="68"/>
        <v>0</v>
      </c>
      <c r="M202" s="138" t="str">
        <f>IF(COUNTIF($F$4:$F202,$F202)&lt;3,$F202," ")</f>
        <v xml:space="preserve"> </v>
      </c>
      <c r="N202" s="138">
        <f t="shared" si="69"/>
        <v>199</v>
      </c>
      <c r="O202" s="138">
        <f t="shared" si="70"/>
        <v>0</v>
      </c>
      <c r="P202" s="78" t="str">
        <f t="shared" si="71"/>
        <v/>
      </c>
      <c r="Q202" s="78">
        <f t="shared" si="72"/>
        <v>1000</v>
      </c>
      <c r="R202" s="78">
        <f t="shared" si="73"/>
        <v>1000</v>
      </c>
      <c r="S202" s="138" t="str">
        <f>IF(COUNTIF($F$4:$F202,J202)&lt;4,$F202," ")</f>
        <v xml:space="preserve"> </v>
      </c>
      <c r="T202" s="138">
        <f t="shared" si="74"/>
        <v>199</v>
      </c>
      <c r="U202" s="138">
        <f t="shared" si="75"/>
        <v>0</v>
      </c>
      <c r="V202" s="78" t="str">
        <f t="shared" si="76"/>
        <v/>
      </c>
      <c r="W202" s="78" t="str">
        <f t="shared" si="77"/>
        <v/>
      </c>
      <c r="X202" s="138" t="str">
        <f t="shared" si="78"/>
        <v/>
      </c>
      <c r="Y202" s="138" t="str">
        <f t="shared" si="79"/>
        <v/>
      </c>
      <c r="Z202" s="47" t="str">
        <f t="shared" si="62"/>
        <v xml:space="preserve"> </v>
      </c>
      <c r="AA202" s="83">
        <f t="shared" si="63"/>
        <v>199</v>
      </c>
    </row>
    <row r="203" spans="1:27">
      <c r="A203" s="68">
        <f t="shared" si="66"/>
        <v>200</v>
      </c>
      <c r="B203" s="57">
        <v>200</v>
      </c>
      <c r="C203" s="67"/>
      <c r="D203" s="32" t="str">
        <f>IF(C203&gt;0,CONCATENATE((VLOOKUP($C203,Inscription!$A$10:$G$165,3,FALSE)),"   ",(VLOOKUP($C203,Inscription!$A$10:$G$165,4,FALSE)))," ")</f>
        <v xml:space="preserve"> </v>
      </c>
      <c r="E203" s="33"/>
      <c r="F203" s="37" t="str">
        <f>IF(C203&gt;0,(VLOOKUP($C203,Inscription!$A$10:$G$165,5,FALSE))," ")</f>
        <v xml:space="preserve"> </v>
      </c>
      <c r="G203" s="7" t="str">
        <f>IF(C203&gt;0,(VLOOKUP($C203,Inscription!$A$10:$G$165,7,FALSE))," ")</f>
        <v xml:space="preserve"> </v>
      </c>
      <c r="H203" s="37" t="str">
        <f>LEFT(IF(C203&gt;0,(VLOOKUP($C203,Inscription!$A$10:$G$165,6,FALSE))," "),8)</f>
        <v xml:space="preserve"> </v>
      </c>
      <c r="I203" s="64">
        <f t="shared" si="65"/>
        <v>0</v>
      </c>
      <c r="J203" s="138" t="str">
        <f>IF(COUNTIF($F$4:$F203,$F203)&lt;2,$F203," ")</f>
        <v xml:space="preserve"> </v>
      </c>
      <c r="K203" s="138">
        <f t="shared" si="67"/>
        <v>200</v>
      </c>
      <c r="L203" s="138">
        <f t="shared" si="68"/>
        <v>0</v>
      </c>
      <c r="M203" s="138" t="str">
        <f>IF(COUNTIF($F$4:$F203,$F203)&lt;3,$F203," ")</f>
        <v xml:space="preserve"> </v>
      </c>
      <c r="N203" s="138">
        <f t="shared" si="69"/>
        <v>200</v>
      </c>
      <c r="O203" s="138">
        <f t="shared" si="70"/>
        <v>0</v>
      </c>
      <c r="P203" s="78" t="str">
        <f t="shared" si="71"/>
        <v/>
      </c>
      <c r="Q203" s="78">
        <f t="shared" si="72"/>
        <v>1000</v>
      </c>
      <c r="R203" s="78">
        <f t="shared" si="73"/>
        <v>1000</v>
      </c>
      <c r="S203" s="138" t="str">
        <f>IF(COUNTIF($F$4:$F203,J203)&lt;4,$F203," ")</f>
        <v xml:space="preserve"> </v>
      </c>
      <c r="T203" s="138">
        <f t="shared" si="74"/>
        <v>200</v>
      </c>
      <c r="U203" s="138">
        <f t="shared" si="75"/>
        <v>0</v>
      </c>
      <c r="V203" s="78" t="str">
        <f t="shared" si="76"/>
        <v/>
      </c>
      <c r="W203" s="78" t="str">
        <f t="shared" si="77"/>
        <v/>
      </c>
      <c r="X203" s="138" t="str">
        <f t="shared" si="78"/>
        <v/>
      </c>
      <c r="Y203" s="138" t="str">
        <f t="shared" si="79"/>
        <v/>
      </c>
      <c r="Z203" s="47" t="str">
        <f t="shared" si="62"/>
        <v xml:space="preserve"> </v>
      </c>
      <c r="AA203" s="83">
        <f t="shared" si="63"/>
        <v>200</v>
      </c>
    </row>
  </sheetData>
  <sheetProtection selectLockedCells="1" sort="0"/>
  <mergeCells count="6">
    <mergeCell ref="D3:E3"/>
    <mergeCell ref="G1:I1"/>
    <mergeCell ref="A1:B1"/>
    <mergeCell ref="A2:B2"/>
    <mergeCell ref="C2:E2"/>
    <mergeCell ref="C1:F1"/>
  </mergeCells>
  <conditionalFormatting sqref="Z4:Z203">
    <cfRule type="cellIs" dxfId="5" priority="1" stopIfTrue="1" operator="equal">
      <formula>"X"</formula>
    </cfRule>
  </conditionalFormatting>
  <conditionalFormatting sqref="AD45:AI79 AD5:AI39">
    <cfRule type="cellIs" dxfId="4" priority="2" stopIfTrue="1" operator="greaterThan">
      <formula>999</formula>
    </cfRule>
  </conditionalFormatting>
  <printOptions horizontalCentered="1"/>
  <pageMargins left="0.15748031496062992" right="0.15748031496062992" top="0.70866141732283472" bottom="0.6692913385826772" header="0.27559055118110237" footer="0.51181102362204722"/>
  <pageSetup paperSize="9" orientation="portrait" horizontalDpi="300" verticalDpi="300" r:id="rId1"/>
  <headerFooter alignWithMargins="0">
    <oddHeader>&amp;CCLASSEMENT &amp;F</oddHeader>
  </headerFooter>
  <drawing r:id="rId2"/>
  <legacyDrawing r:id="rId3"/>
</worksheet>
</file>

<file path=xl/worksheets/sheet7.xml><?xml version="1.0" encoding="utf-8"?>
<worksheet xmlns="http://schemas.openxmlformats.org/spreadsheetml/2006/main" xmlns:r="http://schemas.openxmlformats.org/officeDocument/2006/relationships">
  <sheetPr codeName="Feuil8"/>
  <dimension ref="A1:H136"/>
  <sheetViews>
    <sheetView showGridLines="0" showZeros="0" zoomScale="75" workbookViewId="0">
      <selection activeCell="B5" sqref="B5"/>
    </sheetView>
  </sheetViews>
  <sheetFormatPr baseColWidth="10" defaultRowHeight="12.75"/>
  <cols>
    <col min="1" max="1" width="7.28515625" style="16" customWidth="1"/>
    <col min="2" max="2" width="6.7109375" style="16" customWidth="1"/>
    <col min="3" max="3" width="14.140625" style="16" customWidth="1"/>
    <col min="4" max="4" width="12" style="16" customWidth="1"/>
    <col min="5" max="5" width="23.7109375" style="16" customWidth="1"/>
    <col min="6" max="6" width="11.140625" style="16" customWidth="1"/>
    <col min="7" max="7" width="11" style="16" customWidth="1"/>
    <col min="8" max="8" width="12.85546875" style="16" customWidth="1"/>
    <col min="9" max="16384" width="11.42578125" style="16"/>
  </cols>
  <sheetData>
    <row r="1" spans="1:8">
      <c r="A1" s="45" t="s">
        <v>22</v>
      </c>
      <c r="B1" s="45"/>
      <c r="C1" s="45" t="str">
        <f>CLASSEMENT!C1</f>
        <v>Sansac-de-Marmiesse  CANTAL</v>
      </c>
      <c r="D1" s="45"/>
      <c r="E1" s="45"/>
      <c r="F1" s="151" t="str">
        <f>IF(Inscription!$D$4&gt;0,"DATE :  "&amp;TEXT(Inscription!D$4,"jj mmmm aaaa"),"")</f>
        <v>DATE :  20 mars 2016</v>
      </c>
      <c r="G1" s="151"/>
      <c r="H1" s="151"/>
    </row>
    <row r="2" spans="1:8">
      <c r="A2" s="31" t="s">
        <v>31</v>
      </c>
      <c r="B2" s="36" t="str">
        <f>Inscription!D5</f>
        <v>3ème catégorie - Juniors - PCO</v>
      </c>
      <c r="C2" s="36"/>
      <c r="D2" s="45"/>
      <c r="E2" s="18" t="s">
        <v>24</v>
      </c>
      <c r="F2" s="17">
        <f>CLASSEMENT!G2</f>
        <v>101</v>
      </c>
      <c r="G2" s="18" t="s">
        <v>25</v>
      </c>
      <c r="H2" s="36">
        <f>CLASSEMENT!I2</f>
        <v>0</v>
      </c>
    </row>
    <row r="3" spans="1:8" ht="17.25" customHeight="1">
      <c r="A3" s="19" t="s">
        <v>0</v>
      </c>
      <c r="B3" s="4" t="s">
        <v>33</v>
      </c>
      <c r="C3" s="310" t="s">
        <v>30</v>
      </c>
      <c r="D3" s="311"/>
      <c r="E3" s="4" t="s">
        <v>1</v>
      </c>
      <c r="F3" s="4" t="s">
        <v>34</v>
      </c>
      <c r="G3" s="4" t="s">
        <v>32</v>
      </c>
      <c r="H3" s="4" t="s">
        <v>13</v>
      </c>
    </row>
    <row r="4" spans="1:8" ht="13.5">
      <c r="A4" s="48">
        <f>CLASSEMENT!$B4</f>
        <v>1</v>
      </c>
      <c r="B4" s="9">
        <v>38</v>
      </c>
      <c r="C4" s="62">
        <f>CLASSEMENT!D4</f>
        <v>0</v>
      </c>
      <c r="D4" s="63"/>
      <c r="E4" s="38">
        <f>CLASSEMENT!F4</f>
        <v>0</v>
      </c>
      <c r="F4" s="20">
        <f>CLASSEMENT!G4</f>
        <v>0</v>
      </c>
      <c r="G4" s="38">
        <f>CLASSEMENT!H4</f>
        <v>0</v>
      </c>
      <c r="H4" s="21">
        <f>CLASSEMENT!I4</f>
        <v>0</v>
      </c>
    </row>
    <row r="5" spans="1:8" ht="13.5">
      <c r="A5" s="48">
        <f>CLASSEMENT!$B5</f>
        <v>2</v>
      </c>
      <c r="B5" s="9"/>
      <c r="C5" s="62">
        <f>CLASSEMENT!D5</f>
        <v>0</v>
      </c>
      <c r="D5" s="63"/>
      <c r="E5" s="38">
        <f>CLASSEMENT!F5</f>
        <v>0</v>
      </c>
      <c r="F5" s="20">
        <f>CLASSEMENT!G5</f>
        <v>0</v>
      </c>
      <c r="G5" s="38">
        <f>CLASSEMENT!H5</f>
        <v>0</v>
      </c>
      <c r="H5" s="117">
        <f>IF(CLASSEMENT!I5=CLASSEMENT!I4,0,CLASSEMENT!I5-CLASSEMENT!$I$4)</f>
        <v>0</v>
      </c>
    </row>
    <row r="6" spans="1:8" ht="13.5">
      <c r="A6" s="48">
        <f>CLASSEMENT!$B6</f>
        <v>3</v>
      </c>
      <c r="B6" s="9">
        <f>CLASSEMENT!C6</f>
        <v>0</v>
      </c>
      <c r="C6" s="62">
        <f>CLASSEMENT!D6</f>
        <v>0</v>
      </c>
      <c r="D6" s="63"/>
      <c r="E6" s="38">
        <f>CLASSEMENT!F6</f>
        <v>0</v>
      </c>
      <c r="F6" s="20">
        <f>CLASSEMENT!G6</f>
        <v>0</v>
      </c>
      <c r="G6" s="38">
        <f>CLASSEMENT!H6</f>
        <v>0</v>
      </c>
      <c r="H6" s="117">
        <f>IF(CLASSEMENT!I6=CLASSEMENT!I5,0,CLASSEMENT!I6-CLASSEMENT!$I$4)</f>
        <v>0</v>
      </c>
    </row>
    <row r="7" spans="1:8" ht="13.5">
      <c r="A7" s="48">
        <f>CLASSEMENT!$B7</f>
        <v>4</v>
      </c>
      <c r="B7" s="9">
        <f>CLASSEMENT!C7</f>
        <v>0</v>
      </c>
      <c r="C7" s="62">
        <f>CLASSEMENT!D7</f>
        <v>0</v>
      </c>
      <c r="D7" s="63"/>
      <c r="E7" s="38">
        <f>CLASSEMENT!F7</f>
        <v>0</v>
      </c>
      <c r="F7" s="20">
        <f>CLASSEMENT!G7</f>
        <v>0</v>
      </c>
      <c r="G7" s="38">
        <f>CLASSEMENT!H7</f>
        <v>0</v>
      </c>
      <c r="H7" s="117">
        <f>IF(CLASSEMENT!I7=CLASSEMENT!I6,0,CLASSEMENT!I7-CLASSEMENT!$I$4)</f>
        <v>0</v>
      </c>
    </row>
    <row r="8" spans="1:8" ht="13.5">
      <c r="A8" s="48">
        <f>CLASSEMENT!$B8</f>
        <v>5</v>
      </c>
      <c r="B8" s="9">
        <f>CLASSEMENT!C8</f>
        <v>0</v>
      </c>
      <c r="C8" s="62">
        <f>CLASSEMENT!D8</f>
        <v>0</v>
      </c>
      <c r="D8" s="63"/>
      <c r="E8" s="38">
        <f>CLASSEMENT!F8</f>
        <v>0</v>
      </c>
      <c r="F8" s="20">
        <f>CLASSEMENT!G8</f>
        <v>0</v>
      </c>
      <c r="G8" s="38">
        <f>CLASSEMENT!H8</f>
        <v>0</v>
      </c>
      <c r="H8" s="117">
        <f>IF(CLASSEMENT!I8=CLASSEMENT!I7,0,CLASSEMENT!I8-CLASSEMENT!$I$4)</f>
        <v>0</v>
      </c>
    </row>
    <row r="9" spans="1:8" ht="13.5">
      <c r="A9" s="48">
        <f>CLASSEMENT!$B9</f>
        <v>6</v>
      </c>
      <c r="B9" s="9">
        <f>CLASSEMENT!C9</f>
        <v>0</v>
      </c>
      <c r="C9" s="62">
        <f>CLASSEMENT!D9</f>
        <v>0</v>
      </c>
      <c r="D9" s="63"/>
      <c r="E9" s="38">
        <f>CLASSEMENT!F9</f>
        <v>0</v>
      </c>
      <c r="F9" s="20">
        <f>CLASSEMENT!G9</f>
        <v>0</v>
      </c>
      <c r="G9" s="38">
        <f>CLASSEMENT!H9</f>
        <v>0</v>
      </c>
      <c r="H9" s="117">
        <f>IF(CLASSEMENT!I9=CLASSEMENT!I8,0,CLASSEMENT!I9-CLASSEMENT!$I$4)</f>
        <v>0</v>
      </c>
    </row>
    <row r="10" spans="1:8" ht="13.5">
      <c r="A10" s="48">
        <f>CLASSEMENT!$B10</f>
        <v>7</v>
      </c>
      <c r="B10" s="9">
        <f>CLASSEMENT!C10</f>
        <v>0</v>
      </c>
      <c r="C10" s="62">
        <f>CLASSEMENT!D10</f>
        <v>0</v>
      </c>
      <c r="D10" s="63"/>
      <c r="E10" s="38">
        <f>CLASSEMENT!F10</f>
        <v>0</v>
      </c>
      <c r="F10" s="20">
        <f>CLASSEMENT!G10</f>
        <v>0</v>
      </c>
      <c r="G10" s="38">
        <f>CLASSEMENT!H10</f>
        <v>0</v>
      </c>
      <c r="H10" s="117">
        <f>IF(CLASSEMENT!I10=CLASSEMENT!I9,0,CLASSEMENT!I10-CLASSEMENT!$I$4)</f>
        <v>0</v>
      </c>
    </row>
    <row r="11" spans="1:8" ht="13.5">
      <c r="A11" s="48">
        <f>CLASSEMENT!$B11</f>
        <v>8</v>
      </c>
      <c r="B11" s="9">
        <f>CLASSEMENT!C11</f>
        <v>0</v>
      </c>
      <c r="C11" s="62">
        <f>CLASSEMENT!D11</f>
        <v>0</v>
      </c>
      <c r="D11" s="63"/>
      <c r="E11" s="38">
        <f>CLASSEMENT!F11</f>
        <v>0</v>
      </c>
      <c r="F11" s="20">
        <f>CLASSEMENT!G11</f>
        <v>0</v>
      </c>
      <c r="G11" s="38">
        <f>CLASSEMENT!H11</f>
        <v>0</v>
      </c>
      <c r="H11" s="117">
        <f>IF(CLASSEMENT!I11=CLASSEMENT!I10,0,CLASSEMENT!I11-CLASSEMENT!$I$4)</f>
        <v>0</v>
      </c>
    </row>
    <row r="12" spans="1:8" ht="13.5">
      <c r="A12" s="48">
        <f>CLASSEMENT!$B12</f>
        <v>9</v>
      </c>
      <c r="B12" s="9">
        <f>CLASSEMENT!C12</f>
        <v>0</v>
      </c>
      <c r="C12" s="62">
        <f>CLASSEMENT!D12</f>
        <v>0</v>
      </c>
      <c r="D12" s="63"/>
      <c r="E12" s="38">
        <f>CLASSEMENT!F12</f>
        <v>0</v>
      </c>
      <c r="F12" s="20">
        <f>CLASSEMENT!G12</f>
        <v>0</v>
      </c>
      <c r="G12" s="38">
        <f>CLASSEMENT!H12</f>
        <v>0</v>
      </c>
      <c r="H12" s="117">
        <f>IF(CLASSEMENT!I12=CLASSEMENT!I11,0,CLASSEMENT!I12-CLASSEMENT!$I$4)</f>
        <v>0</v>
      </c>
    </row>
    <row r="13" spans="1:8" ht="13.5">
      <c r="A13" s="48">
        <f>CLASSEMENT!$B13</f>
        <v>10</v>
      </c>
      <c r="B13" s="9">
        <f>CLASSEMENT!C13</f>
        <v>0</v>
      </c>
      <c r="C13" s="62">
        <f>CLASSEMENT!D13</f>
        <v>0</v>
      </c>
      <c r="D13" s="63"/>
      <c r="E13" s="38">
        <f>CLASSEMENT!F13</f>
        <v>0</v>
      </c>
      <c r="F13" s="20">
        <f>CLASSEMENT!G13</f>
        <v>0</v>
      </c>
      <c r="G13" s="38">
        <f>CLASSEMENT!H13</f>
        <v>0</v>
      </c>
      <c r="H13" s="117">
        <f>IF(CLASSEMENT!I13=CLASSEMENT!I12,0,CLASSEMENT!I13-CLASSEMENT!$I$4)</f>
        <v>0</v>
      </c>
    </row>
    <row r="14" spans="1:8" ht="13.5">
      <c r="A14" s="48">
        <f>CLASSEMENT!$B14</f>
        <v>11</v>
      </c>
      <c r="B14" s="9">
        <f>CLASSEMENT!C14</f>
        <v>0</v>
      </c>
      <c r="C14" s="62">
        <f>CLASSEMENT!D14</f>
        <v>0</v>
      </c>
      <c r="D14" s="63"/>
      <c r="E14" s="38">
        <f>CLASSEMENT!F14</f>
        <v>0</v>
      </c>
      <c r="F14" s="20">
        <f>CLASSEMENT!G14</f>
        <v>0</v>
      </c>
      <c r="G14" s="38">
        <f>CLASSEMENT!H14</f>
        <v>0</v>
      </c>
      <c r="H14" s="117">
        <f>IF(CLASSEMENT!I14=CLASSEMENT!I13,0,CLASSEMENT!I14-CLASSEMENT!$I$4)</f>
        <v>0</v>
      </c>
    </row>
    <row r="15" spans="1:8" ht="13.5">
      <c r="A15" s="48">
        <f>CLASSEMENT!$B15</f>
        <v>12</v>
      </c>
      <c r="B15" s="9">
        <f>CLASSEMENT!C15</f>
        <v>0</v>
      </c>
      <c r="C15" s="62">
        <f>CLASSEMENT!D15</f>
        <v>0</v>
      </c>
      <c r="D15" s="63"/>
      <c r="E15" s="38">
        <f>CLASSEMENT!F15</f>
        <v>0</v>
      </c>
      <c r="F15" s="20">
        <f>CLASSEMENT!G15</f>
        <v>0</v>
      </c>
      <c r="G15" s="38">
        <f>CLASSEMENT!H15</f>
        <v>0</v>
      </c>
      <c r="H15" s="117">
        <f>IF(CLASSEMENT!I15=CLASSEMENT!I14,0,CLASSEMENT!I15-CLASSEMENT!$I$4)</f>
        <v>0</v>
      </c>
    </row>
    <row r="16" spans="1:8" ht="13.5">
      <c r="A16" s="48">
        <f>CLASSEMENT!$B16</f>
        <v>13</v>
      </c>
      <c r="B16" s="9">
        <f>CLASSEMENT!C16</f>
        <v>0</v>
      </c>
      <c r="C16" s="62">
        <f>CLASSEMENT!D16</f>
        <v>0</v>
      </c>
      <c r="D16" s="63"/>
      <c r="E16" s="38">
        <f>CLASSEMENT!F16</f>
        <v>0</v>
      </c>
      <c r="F16" s="20">
        <f>CLASSEMENT!G16</f>
        <v>0</v>
      </c>
      <c r="G16" s="38">
        <f>CLASSEMENT!H16</f>
        <v>0</v>
      </c>
      <c r="H16" s="117">
        <f>IF(CLASSEMENT!I16=CLASSEMENT!I15,0,CLASSEMENT!I16-CLASSEMENT!$I$4)</f>
        <v>0</v>
      </c>
    </row>
    <row r="17" spans="1:8" ht="13.5">
      <c r="A17" s="48">
        <f>CLASSEMENT!$B17</f>
        <v>14</v>
      </c>
      <c r="B17" s="9">
        <f>CLASSEMENT!C17</f>
        <v>0</v>
      </c>
      <c r="C17" s="62">
        <f>CLASSEMENT!D17</f>
        <v>0</v>
      </c>
      <c r="D17" s="63"/>
      <c r="E17" s="38">
        <f>CLASSEMENT!F17</f>
        <v>0</v>
      </c>
      <c r="F17" s="20">
        <f>CLASSEMENT!G17</f>
        <v>0</v>
      </c>
      <c r="G17" s="38">
        <f>CLASSEMENT!H17</f>
        <v>0</v>
      </c>
      <c r="H17" s="117">
        <f>IF(CLASSEMENT!I17=CLASSEMENT!I16,0,CLASSEMENT!I17-CLASSEMENT!$I$4)</f>
        <v>0</v>
      </c>
    </row>
    <row r="18" spans="1:8" ht="13.5">
      <c r="A18" s="48">
        <f>CLASSEMENT!$B18</f>
        <v>15</v>
      </c>
      <c r="B18" s="9">
        <f>CLASSEMENT!C18</f>
        <v>0</v>
      </c>
      <c r="C18" s="62">
        <f>CLASSEMENT!D18</f>
        <v>0</v>
      </c>
      <c r="D18" s="63"/>
      <c r="E18" s="38">
        <f>CLASSEMENT!F18</f>
        <v>0</v>
      </c>
      <c r="F18" s="20">
        <f>CLASSEMENT!G18</f>
        <v>0</v>
      </c>
      <c r="G18" s="38">
        <f>CLASSEMENT!H18</f>
        <v>0</v>
      </c>
      <c r="H18" s="117">
        <f>IF(CLASSEMENT!I18=CLASSEMENT!I17,0,CLASSEMENT!I18-CLASSEMENT!$I$4)</f>
        <v>0</v>
      </c>
    </row>
    <row r="19" spans="1:8" ht="13.5">
      <c r="A19" s="48">
        <f>CLASSEMENT!$B19</f>
        <v>16</v>
      </c>
      <c r="B19" s="9">
        <f>CLASSEMENT!C19</f>
        <v>0</v>
      </c>
      <c r="C19" s="62">
        <f>CLASSEMENT!D19</f>
        <v>0</v>
      </c>
      <c r="D19" s="63"/>
      <c r="E19" s="38">
        <f>CLASSEMENT!F19</f>
        <v>0</v>
      </c>
      <c r="F19" s="20">
        <f>CLASSEMENT!G19</f>
        <v>0</v>
      </c>
      <c r="G19" s="38">
        <f>CLASSEMENT!H19</f>
        <v>0</v>
      </c>
      <c r="H19" s="117">
        <f>IF(CLASSEMENT!I19=CLASSEMENT!I18,0,CLASSEMENT!I19-CLASSEMENT!$I$4)</f>
        <v>0</v>
      </c>
    </row>
    <row r="20" spans="1:8" ht="13.5">
      <c r="A20" s="48">
        <f>CLASSEMENT!$B20</f>
        <v>17</v>
      </c>
      <c r="B20" s="9">
        <f>CLASSEMENT!C20</f>
        <v>0</v>
      </c>
      <c r="C20" s="62">
        <f>CLASSEMENT!D20</f>
        <v>0</v>
      </c>
      <c r="D20" s="63"/>
      <c r="E20" s="38">
        <f>CLASSEMENT!F20</f>
        <v>0</v>
      </c>
      <c r="F20" s="20">
        <f>CLASSEMENT!G20</f>
        <v>0</v>
      </c>
      <c r="G20" s="38">
        <f>CLASSEMENT!H20</f>
        <v>0</v>
      </c>
      <c r="H20" s="117">
        <f>IF(CLASSEMENT!I20=CLASSEMENT!I19,0,CLASSEMENT!I20-CLASSEMENT!$I$4)</f>
        <v>0</v>
      </c>
    </row>
    <row r="21" spans="1:8" ht="13.5">
      <c r="A21" s="48">
        <f>CLASSEMENT!$B21</f>
        <v>18</v>
      </c>
      <c r="B21" s="9">
        <f>CLASSEMENT!C21</f>
        <v>0</v>
      </c>
      <c r="C21" s="62">
        <f>CLASSEMENT!D21</f>
        <v>0</v>
      </c>
      <c r="D21" s="63"/>
      <c r="E21" s="38">
        <f>CLASSEMENT!F21</f>
        <v>0</v>
      </c>
      <c r="F21" s="20">
        <f>CLASSEMENT!G21</f>
        <v>0</v>
      </c>
      <c r="G21" s="38">
        <f>CLASSEMENT!H21</f>
        <v>0</v>
      </c>
      <c r="H21" s="117">
        <f>IF(CLASSEMENT!I21=CLASSEMENT!I20,0,CLASSEMENT!I21-CLASSEMENT!$I$4)</f>
        <v>0</v>
      </c>
    </row>
    <row r="22" spans="1:8" ht="13.5">
      <c r="A22" s="48">
        <f>CLASSEMENT!$B22</f>
        <v>19</v>
      </c>
      <c r="B22" s="9">
        <f>CLASSEMENT!C22</f>
        <v>0</v>
      </c>
      <c r="C22" s="62">
        <f>CLASSEMENT!D22</f>
        <v>0</v>
      </c>
      <c r="D22" s="63"/>
      <c r="E22" s="38">
        <f>CLASSEMENT!F22</f>
        <v>0</v>
      </c>
      <c r="F22" s="20">
        <f>CLASSEMENT!G22</f>
        <v>0</v>
      </c>
      <c r="G22" s="38">
        <f>CLASSEMENT!H22</f>
        <v>0</v>
      </c>
      <c r="H22" s="117">
        <f>IF(CLASSEMENT!I22=CLASSEMENT!I21,0,CLASSEMENT!I22-CLASSEMENT!$I$4)</f>
        <v>0</v>
      </c>
    </row>
    <row r="23" spans="1:8" ht="13.5">
      <c r="A23" s="48">
        <f>CLASSEMENT!$B23</f>
        <v>20</v>
      </c>
      <c r="B23" s="9">
        <f>CLASSEMENT!C23</f>
        <v>0</v>
      </c>
      <c r="C23" s="62">
        <f>CLASSEMENT!D23</f>
        <v>0</v>
      </c>
      <c r="D23" s="63"/>
      <c r="E23" s="38">
        <f>CLASSEMENT!F23</f>
        <v>0</v>
      </c>
      <c r="F23" s="20">
        <f>CLASSEMENT!G23</f>
        <v>0</v>
      </c>
      <c r="G23" s="38">
        <f>CLASSEMENT!H23</f>
        <v>0</v>
      </c>
      <c r="H23" s="117">
        <f>IF(CLASSEMENT!I23=CLASSEMENT!I22,0,CLASSEMENT!I23-CLASSEMENT!$I$4)</f>
        <v>0</v>
      </c>
    </row>
    <row r="24" spans="1:8" ht="13.5">
      <c r="A24" s="48">
        <f>CLASSEMENT!$B24</f>
        <v>21</v>
      </c>
      <c r="B24" s="9">
        <f>CLASSEMENT!C24</f>
        <v>0</v>
      </c>
      <c r="C24" s="62">
        <f>CLASSEMENT!D24</f>
        <v>0</v>
      </c>
      <c r="D24" s="63"/>
      <c r="E24" s="38">
        <f>CLASSEMENT!F24</f>
        <v>0</v>
      </c>
      <c r="F24" s="20">
        <f>CLASSEMENT!G24</f>
        <v>0</v>
      </c>
      <c r="G24" s="38">
        <f>CLASSEMENT!H24</f>
        <v>0</v>
      </c>
      <c r="H24" s="117">
        <f>IF(CLASSEMENT!I24=CLASSEMENT!I23,0,CLASSEMENT!I24-CLASSEMENT!$I$4)</f>
        <v>0</v>
      </c>
    </row>
    <row r="25" spans="1:8" ht="13.5">
      <c r="A25" s="48">
        <f>CLASSEMENT!$B25</f>
        <v>22</v>
      </c>
      <c r="B25" s="9">
        <f>CLASSEMENT!C25</f>
        <v>0</v>
      </c>
      <c r="C25" s="62">
        <f>CLASSEMENT!D25</f>
        <v>0</v>
      </c>
      <c r="D25" s="63"/>
      <c r="E25" s="38">
        <f>CLASSEMENT!F25</f>
        <v>0</v>
      </c>
      <c r="F25" s="20">
        <f>CLASSEMENT!G25</f>
        <v>0</v>
      </c>
      <c r="G25" s="38">
        <f>CLASSEMENT!H25</f>
        <v>0</v>
      </c>
      <c r="H25" s="117">
        <f>IF(CLASSEMENT!I25=CLASSEMENT!I24,0,CLASSEMENT!I25-CLASSEMENT!$I$4)</f>
        <v>0</v>
      </c>
    </row>
    <row r="26" spans="1:8" ht="13.5">
      <c r="A26" s="48">
        <f>CLASSEMENT!$B26</f>
        <v>23</v>
      </c>
      <c r="B26" s="9">
        <f>CLASSEMENT!C26</f>
        <v>0</v>
      </c>
      <c r="C26" s="62">
        <f>CLASSEMENT!D26</f>
        <v>0</v>
      </c>
      <c r="D26" s="63"/>
      <c r="E26" s="38">
        <f>CLASSEMENT!F26</f>
        <v>0</v>
      </c>
      <c r="F26" s="20">
        <f>CLASSEMENT!G26</f>
        <v>0</v>
      </c>
      <c r="G26" s="38">
        <f>CLASSEMENT!H26</f>
        <v>0</v>
      </c>
      <c r="H26" s="117">
        <f>IF(CLASSEMENT!I26=CLASSEMENT!I25,0,CLASSEMENT!I26-CLASSEMENT!$I$4)</f>
        <v>0</v>
      </c>
    </row>
    <row r="27" spans="1:8" ht="13.5">
      <c r="A27" s="48">
        <f>CLASSEMENT!$B27</f>
        <v>24</v>
      </c>
      <c r="B27" s="9">
        <f>CLASSEMENT!C27</f>
        <v>0</v>
      </c>
      <c r="C27" s="62">
        <f>CLASSEMENT!D27</f>
        <v>0</v>
      </c>
      <c r="D27" s="63"/>
      <c r="E27" s="38">
        <f>CLASSEMENT!F27</f>
        <v>0</v>
      </c>
      <c r="F27" s="20">
        <f>CLASSEMENT!G27</f>
        <v>0</v>
      </c>
      <c r="G27" s="38">
        <f>CLASSEMENT!H27</f>
        <v>0</v>
      </c>
      <c r="H27" s="117">
        <f>IF(CLASSEMENT!I27=CLASSEMENT!I26,0,CLASSEMENT!I27-CLASSEMENT!$I$4)</f>
        <v>0</v>
      </c>
    </row>
    <row r="28" spans="1:8" ht="13.5">
      <c r="A28" s="48">
        <f>CLASSEMENT!$B28</f>
        <v>25</v>
      </c>
      <c r="B28" s="9">
        <f>CLASSEMENT!C28</f>
        <v>0</v>
      </c>
      <c r="C28" s="62">
        <f>CLASSEMENT!D28</f>
        <v>0</v>
      </c>
      <c r="D28" s="63"/>
      <c r="E28" s="38">
        <f>CLASSEMENT!F28</f>
        <v>0</v>
      </c>
      <c r="F28" s="20">
        <f>CLASSEMENT!G28</f>
        <v>0</v>
      </c>
      <c r="G28" s="38">
        <f>CLASSEMENT!H28</f>
        <v>0</v>
      </c>
      <c r="H28" s="117">
        <f>IF(CLASSEMENT!I28=CLASSEMENT!I27,0,CLASSEMENT!I28-CLASSEMENT!$I$4)</f>
        <v>0</v>
      </c>
    </row>
    <row r="29" spans="1:8" ht="13.5">
      <c r="A29" s="48">
        <f>CLASSEMENT!$B29</f>
        <v>26</v>
      </c>
      <c r="B29" s="9">
        <f>CLASSEMENT!C29</f>
        <v>0</v>
      </c>
      <c r="C29" s="62">
        <f>CLASSEMENT!D29</f>
        <v>0</v>
      </c>
      <c r="D29" s="63"/>
      <c r="E29" s="38">
        <f>CLASSEMENT!F29</f>
        <v>0</v>
      </c>
      <c r="F29" s="20">
        <f>CLASSEMENT!G29</f>
        <v>0</v>
      </c>
      <c r="G29" s="38">
        <f>CLASSEMENT!H29</f>
        <v>0</v>
      </c>
      <c r="H29" s="117">
        <f>IF(CLASSEMENT!I29=CLASSEMENT!I28,0,CLASSEMENT!I29-CLASSEMENT!$I$4)</f>
        <v>0</v>
      </c>
    </row>
    <row r="30" spans="1:8" ht="13.5">
      <c r="A30" s="48">
        <f>CLASSEMENT!$B30</f>
        <v>27</v>
      </c>
      <c r="B30" s="9">
        <f>CLASSEMENT!C30</f>
        <v>0</v>
      </c>
      <c r="C30" s="62">
        <f>CLASSEMENT!D30</f>
        <v>0</v>
      </c>
      <c r="D30" s="63"/>
      <c r="E30" s="38">
        <f>CLASSEMENT!F30</f>
        <v>0</v>
      </c>
      <c r="F30" s="20">
        <f>CLASSEMENT!G30</f>
        <v>0</v>
      </c>
      <c r="G30" s="38">
        <f>CLASSEMENT!H30</f>
        <v>0</v>
      </c>
      <c r="H30" s="117">
        <f>IF(CLASSEMENT!I30=CLASSEMENT!I29,0,CLASSEMENT!I30-CLASSEMENT!$I$4)</f>
        <v>0</v>
      </c>
    </row>
    <row r="31" spans="1:8" ht="13.5">
      <c r="A31" s="48">
        <f>CLASSEMENT!$B31</f>
        <v>28</v>
      </c>
      <c r="B31" s="9">
        <f>CLASSEMENT!C31</f>
        <v>0</v>
      </c>
      <c r="C31" s="62">
        <f>CLASSEMENT!D31</f>
        <v>0</v>
      </c>
      <c r="D31" s="63"/>
      <c r="E31" s="38">
        <f>CLASSEMENT!F31</f>
        <v>0</v>
      </c>
      <c r="F31" s="20">
        <f>CLASSEMENT!G31</f>
        <v>0</v>
      </c>
      <c r="G31" s="38">
        <f>CLASSEMENT!H31</f>
        <v>0</v>
      </c>
      <c r="H31" s="117">
        <f>IF(CLASSEMENT!I31=CLASSEMENT!I30,0,CLASSEMENT!I31-CLASSEMENT!$I$4)</f>
        <v>0</v>
      </c>
    </row>
    <row r="32" spans="1:8" ht="15" customHeight="1">
      <c r="A32" s="48">
        <f>CLASSEMENT!$B32</f>
        <v>29</v>
      </c>
      <c r="B32" s="9">
        <f>CLASSEMENT!C32</f>
        <v>0</v>
      </c>
      <c r="C32" s="62">
        <f>CLASSEMENT!D32</f>
        <v>0</v>
      </c>
      <c r="D32" s="63"/>
      <c r="E32" s="38">
        <f>CLASSEMENT!F32</f>
        <v>0</v>
      </c>
      <c r="F32" s="20">
        <f>CLASSEMENT!G32</f>
        <v>0</v>
      </c>
      <c r="G32" s="38">
        <f>CLASSEMENT!H32</f>
        <v>0</v>
      </c>
      <c r="H32" s="117">
        <f>IF(CLASSEMENT!I32=CLASSEMENT!I31,0,CLASSEMENT!I32-CLASSEMENT!$I$4)</f>
        <v>0</v>
      </c>
    </row>
    <row r="33" spans="1:8" ht="13.5">
      <c r="A33" s="48">
        <f>CLASSEMENT!$B33</f>
        <v>30</v>
      </c>
      <c r="B33" s="9">
        <f>CLASSEMENT!C33</f>
        <v>0</v>
      </c>
      <c r="C33" s="62">
        <f>CLASSEMENT!D33</f>
        <v>0</v>
      </c>
      <c r="D33" s="63"/>
      <c r="E33" s="38">
        <f>CLASSEMENT!F33</f>
        <v>0</v>
      </c>
      <c r="F33" s="20">
        <f>CLASSEMENT!G33</f>
        <v>0</v>
      </c>
      <c r="G33" s="38">
        <f>CLASSEMENT!H33</f>
        <v>0</v>
      </c>
      <c r="H33" s="117">
        <f>IF(CLASSEMENT!I33=CLASSEMENT!I32,0,CLASSEMENT!I33-CLASSEMENT!$I$4)</f>
        <v>0</v>
      </c>
    </row>
    <row r="34" spans="1:8" ht="13.5">
      <c r="A34" s="48">
        <f>CLASSEMENT!$B34</f>
        <v>31</v>
      </c>
      <c r="B34" s="9">
        <f>CLASSEMENT!C34</f>
        <v>0</v>
      </c>
      <c r="C34" s="62">
        <f>CLASSEMENT!D34</f>
        <v>0</v>
      </c>
      <c r="D34" s="63"/>
      <c r="E34" s="38">
        <f>CLASSEMENT!F34</f>
        <v>0</v>
      </c>
      <c r="F34" s="20">
        <f>CLASSEMENT!G34</f>
        <v>0</v>
      </c>
      <c r="G34" s="38">
        <f>CLASSEMENT!H34</f>
        <v>0</v>
      </c>
      <c r="H34" s="117">
        <f>IF(CLASSEMENT!I34=CLASSEMENT!I33,0,CLASSEMENT!I34-CLASSEMENT!$I$4)</f>
        <v>0</v>
      </c>
    </row>
    <row r="35" spans="1:8" ht="13.5">
      <c r="A35" s="48">
        <f>CLASSEMENT!$B35</f>
        <v>32</v>
      </c>
      <c r="B35" s="9">
        <f>CLASSEMENT!C35</f>
        <v>0</v>
      </c>
      <c r="C35" s="62">
        <f>CLASSEMENT!D35</f>
        <v>0</v>
      </c>
      <c r="D35" s="63"/>
      <c r="E35" s="38">
        <f>CLASSEMENT!F35</f>
        <v>0</v>
      </c>
      <c r="F35" s="20">
        <f>CLASSEMENT!G35</f>
        <v>0</v>
      </c>
      <c r="G35" s="38">
        <f>CLASSEMENT!H35</f>
        <v>0</v>
      </c>
      <c r="H35" s="117">
        <f>IF(CLASSEMENT!I35=CLASSEMENT!I34,0,CLASSEMENT!I35-CLASSEMENT!$I$4)</f>
        <v>0</v>
      </c>
    </row>
    <row r="36" spans="1:8" ht="13.5">
      <c r="A36" s="48">
        <f>CLASSEMENT!$B36</f>
        <v>33</v>
      </c>
      <c r="B36" s="9">
        <f>CLASSEMENT!C36</f>
        <v>0</v>
      </c>
      <c r="C36" s="62">
        <f>CLASSEMENT!D36</f>
        <v>0</v>
      </c>
      <c r="D36" s="63"/>
      <c r="E36" s="38">
        <f>CLASSEMENT!F36</f>
        <v>0</v>
      </c>
      <c r="F36" s="20">
        <f>CLASSEMENT!G36</f>
        <v>0</v>
      </c>
      <c r="G36" s="38">
        <f>CLASSEMENT!H36</f>
        <v>0</v>
      </c>
      <c r="H36" s="117">
        <f>IF(CLASSEMENT!I36=CLASSEMENT!I35,0,CLASSEMENT!I36-CLASSEMENT!$I$4)</f>
        <v>0</v>
      </c>
    </row>
    <row r="37" spans="1:8" ht="13.5">
      <c r="A37" s="48">
        <f>CLASSEMENT!$B37</f>
        <v>34</v>
      </c>
      <c r="B37" s="9">
        <f>CLASSEMENT!C37</f>
        <v>0</v>
      </c>
      <c r="C37" s="62">
        <f>CLASSEMENT!D37</f>
        <v>0</v>
      </c>
      <c r="D37" s="63"/>
      <c r="E37" s="38">
        <f>CLASSEMENT!F37</f>
        <v>0</v>
      </c>
      <c r="F37" s="20">
        <f>CLASSEMENT!G37</f>
        <v>0</v>
      </c>
      <c r="G37" s="38">
        <f>CLASSEMENT!H37</f>
        <v>0</v>
      </c>
      <c r="H37" s="117">
        <f>IF(CLASSEMENT!I37=CLASSEMENT!I36,0,CLASSEMENT!I37-CLASSEMENT!$I$4)</f>
        <v>0</v>
      </c>
    </row>
    <row r="38" spans="1:8" ht="13.5">
      <c r="A38" s="48">
        <f>CLASSEMENT!$B38</f>
        <v>35</v>
      </c>
      <c r="B38" s="9">
        <f>CLASSEMENT!C38</f>
        <v>0</v>
      </c>
      <c r="C38" s="62">
        <f>CLASSEMENT!D38</f>
        <v>0</v>
      </c>
      <c r="D38" s="63"/>
      <c r="E38" s="38">
        <f>CLASSEMENT!F38</f>
        <v>0</v>
      </c>
      <c r="F38" s="20">
        <f>CLASSEMENT!G38</f>
        <v>0</v>
      </c>
      <c r="G38" s="38">
        <f>CLASSEMENT!H38</f>
        <v>0</v>
      </c>
      <c r="H38" s="117">
        <f>IF(CLASSEMENT!I38=CLASSEMENT!I37,0,CLASSEMENT!I38-CLASSEMENT!$I$4)</f>
        <v>0</v>
      </c>
    </row>
    <row r="39" spans="1:8" ht="13.5">
      <c r="A39" s="48">
        <f>CLASSEMENT!$B39</f>
        <v>36</v>
      </c>
      <c r="B39" s="9">
        <f>CLASSEMENT!C39</f>
        <v>0</v>
      </c>
      <c r="C39" s="62">
        <f>CLASSEMENT!D39</f>
        <v>0</v>
      </c>
      <c r="D39" s="63"/>
      <c r="E39" s="38">
        <f>CLASSEMENT!F39</f>
        <v>0</v>
      </c>
      <c r="F39" s="20">
        <f>CLASSEMENT!G39</f>
        <v>0</v>
      </c>
      <c r="G39" s="38">
        <f>CLASSEMENT!H39</f>
        <v>0</v>
      </c>
      <c r="H39" s="117">
        <f>IF(CLASSEMENT!I39=CLASSEMENT!I38,0,CLASSEMENT!I39-CLASSEMENT!$I$4)</f>
        <v>0</v>
      </c>
    </row>
    <row r="40" spans="1:8" ht="13.5">
      <c r="A40" s="48">
        <f>CLASSEMENT!$B40</f>
        <v>37</v>
      </c>
      <c r="B40" s="9">
        <f>CLASSEMENT!C40</f>
        <v>0</v>
      </c>
      <c r="C40" s="62">
        <f>CLASSEMENT!D40</f>
        <v>0</v>
      </c>
      <c r="D40" s="63"/>
      <c r="E40" s="38">
        <f>CLASSEMENT!F40</f>
        <v>0</v>
      </c>
      <c r="F40" s="20">
        <f>CLASSEMENT!G40</f>
        <v>0</v>
      </c>
      <c r="G40" s="38">
        <f>CLASSEMENT!H40</f>
        <v>0</v>
      </c>
      <c r="H40" s="117">
        <f>IF(CLASSEMENT!I40=CLASSEMENT!I39,0,CLASSEMENT!I40-CLASSEMENT!$I$4)</f>
        <v>0</v>
      </c>
    </row>
    <row r="41" spans="1:8" ht="13.5">
      <c r="A41" s="48">
        <f>CLASSEMENT!$B41</f>
        <v>38</v>
      </c>
      <c r="B41" s="9">
        <f>CLASSEMENT!C41</f>
        <v>0</v>
      </c>
      <c r="C41" s="62">
        <f>CLASSEMENT!D41</f>
        <v>0</v>
      </c>
      <c r="D41" s="63"/>
      <c r="E41" s="38">
        <f>CLASSEMENT!F41</f>
        <v>0</v>
      </c>
      <c r="F41" s="20">
        <f>CLASSEMENT!G41</f>
        <v>0</v>
      </c>
      <c r="G41" s="38">
        <f>CLASSEMENT!H41</f>
        <v>0</v>
      </c>
      <c r="H41" s="117">
        <f>IF(CLASSEMENT!I41=CLASSEMENT!I40,0,CLASSEMENT!I41-CLASSEMENT!$I$4)</f>
        <v>0</v>
      </c>
    </row>
    <row r="42" spans="1:8" ht="13.5">
      <c r="A42" s="48">
        <f>CLASSEMENT!$B42</f>
        <v>39</v>
      </c>
      <c r="B42" s="9">
        <f>CLASSEMENT!C42</f>
        <v>0</v>
      </c>
      <c r="C42" s="62">
        <f>CLASSEMENT!D42</f>
        <v>0</v>
      </c>
      <c r="D42" s="63"/>
      <c r="E42" s="38">
        <f>CLASSEMENT!F42</f>
        <v>0</v>
      </c>
      <c r="F42" s="20">
        <f>CLASSEMENT!G42</f>
        <v>0</v>
      </c>
      <c r="G42" s="38">
        <f>CLASSEMENT!H42</f>
        <v>0</v>
      </c>
      <c r="H42" s="117">
        <f>IF(CLASSEMENT!I42=CLASSEMENT!I41,0,CLASSEMENT!I42-CLASSEMENT!$I$4)</f>
        <v>0</v>
      </c>
    </row>
    <row r="43" spans="1:8" ht="13.5">
      <c r="A43" s="48">
        <f>CLASSEMENT!$B43</f>
        <v>40</v>
      </c>
      <c r="B43" s="9">
        <f>CLASSEMENT!C43</f>
        <v>0</v>
      </c>
      <c r="C43" s="62">
        <f>CLASSEMENT!D43</f>
        <v>0</v>
      </c>
      <c r="D43" s="63"/>
      <c r="E43" s="38">
        <f>CLASSEMENT!F43</f>
        <v>0</v>
      </c>
      <c r="F43" s="20">
        <f>CLASSEMENT!G43</f>
        <v>0</v>
      </c>
      <c r="G43" s="38">
        <f>CLASSEMENT!H43</f>
        <v>0</v>
      </c>
      <c r="H43" s="117">
        <f>IF(CLASSEMENT!I43=CLASSEMENT!I42,0,CLASSEMENT!I43-CLASSEMENT!$I$4)</f>
        <v>0</v>
      </c>
    </row>
    <row r="44" spans="1:8" ht="13.5">
      <c r="A44" s="48">
        <f>CLASSEMENT!$B44</f>
        <v>41</v>
      </c>
      <c r="B44" s="9">
        <f>CLASSEMENT!C44</f>
        <v>0</v>
      </c>
      <c r="C44" s="62">
        <f>CLASSEMENT!D44</f>
        <v>0</v>
      </c>
      <c r="D44" s="63"/>
      <c r="E44" s="38">
        <f>CLASSEMENT!F44</f>
        <v>0</v>
      </c>
      <c r="F44" s="20">
        <f>CLASSEMENT!G44</f>
        <v>0</v>
      </c>
      <c r="G44" s="38">
        <f>CLASSEMENT!H44</f>
        <v>0</v>
      </c>
      <c r="H44" s="117">
        <f>IF(CLASSEMENT!I44=CLASSEMENT!I43,0,CLASSEMENT!I44-CLASSEMENT!$I$4)</f>
        <v>0</v>
      </c>
    </row>
    <row r="45" spans="1:8" ht="13.5">
      <c r="A45" s="48">
        <f>CLASSEMENT!$B45</f>
        <v>42</v>
      </c>
      <c r="B45" s="9">
        <f>CLASSEMENT!C45</f>
        <v>0</v>
      </c>
      <c r="C45" s="62">
        <f>CLASSEMENT!D45</f>
        <v>0</v>
      </c>
      <c r="D45" s="63"/>
      <c r="E45" s="38">
        <f>CLASSEMENT!F45</f>
        <v>0</v>
      </c>
      <c r="F45" s="20">
        <f>CLASSEMENT!G45</f>
        <v>0</v>
      </c>
      <c r="G45" s="38">
        <f>CLASSEMENT!H45</f>
        <v>0</v>
      </c>
      <c r="H45" s="117">
        <f>IF(CLASSEMENT!I45=CLASSEMENT!I44,0,CLASSEMENT!I45-CLASSEMENT!$I$4)</f>
        <v>0</v>
      </c>
    </row>
    <row r="46" spans="1:8" ht="13.5">
      <c r="A46" s="48">
        <f>CLASSEMENT!$B46</f>
        <v>43</v>
      </c>
      <c r="B46" s="9">
        <f>CLASSEMENT!C46</f>
        <v>0</v>
      </c>
      <c r="C46" s="62">
        <f>CLASSEMENT!D46</f>
        <v>0</v>
      </c>
      <c r="D46" s="63"/>
      <c r="E46" s="38">
        <f>CLASSEMENT!F46</f>
        <v>0</v>
      </c>
      <c r="F46" s="20">
        <f>CLASSEMENT!G46</f>
        <v>0</v>
      </c>
      <c r="G46" s="38">
        <f>CLASSEMENT!H46</f>
        <v>0</v>
      </c>
      <c r="H46" s="117">
        <f>IF(CLASSEMENT!I46=CLASSEMENT!I45,0,CLASSEMENT!I46-CLASSEMENT!$I$4)</f>
        <v>0</v>
      </c>
    </row>
    <row r="47" spans="1:8" ht="13.5">
      <c r="A47" s="48">
        <f>CLASSEMENT!$B47</f>
        <v>44</v>
      </c>
      <c r="B47" s="9">
        <f>CLASSEMENT!C47</f>
        <v>0</v>
      </c>
      <c r="C47" s="62">
        <f>CLASSEMENT!D47</f>
        <v>0</v>
      </c>
      <c r="D47" s="63"/>
      <c r="E47" s="38">
        <f>CLASSEMENT!F47</f>
        <v>0</v>
      </c>
      <c r="F47" s="20">
        <f>CLASSEMENT!G47</f>
        <v>0</v>
      </c>
      <c r="G47" s="38">
        <f>CLASSEMENT!H47</f>
        <v>0</v>
      </c>
      <c r="H47" s="117">
        <f>IF(CLASSEMENT!I47=CLASSEMENT!I46,0,CLASSEMENT!I47-CLASSEMENT!$I$4)</f>
        <v>0</v>
      </c>
    </row>
    <row r="48" spans="1:8" ht="13.5">
      <c r="A48" s="48">
        <f>CLASSEMENT!$B48</f>
        <v>45</v>
      </c>
      <c r="B48" s="9">
        <f>CLASSEMENT!C48</f>
        <v>0</v>
      </c>
      <c r="C48" s="62">
        <f>CLASSEMENT!D48</f>
        <v>0</v>
      </c>
      <c r="D48" s="63"/>
      <c r="E48" s="38">
        <f>CLASSEMENT!F48</f>
        <v>0</v>
      </c>
      <c r="F48" s="20">
        <f>CLASSEMENT!G48</f>
        <v>0</v>
      </c>
      <c r="G48" s="38">
        <f>CLASSEMENT!H48</f>
        <v>0</v>
      </c>
      <c r="H48" s="117">
        <f>IF(CLASSEMENT!I48=CLASSEMENT!I47,0,CLASSEMENT!I48-CLASSEMENT!$I$4)</f>
        <v>0</v>
      </c>
    </row>
    <row r="49" spans="1:8" ht="13.5">
      <c r="A49" s="48">
        <f>CLASSEMENT!$B49</f>
        <v>46</v>
      </c>
      <c r="B49" s="9">
        <f>CLASSEMENT!C49</f>
        <v>0</v>
      </c>
      <c r="C49" s="62">
        <f>CLASSEMENT!D49</f>
        <v>0</v>
      </c>
      <c r="D49" s="63"/>
      <c r="E49" s="38">
        <f>CLASSEMENT!F49</f>
        <v>0</v>
      </c>
      <c r="F49" s="20">
        <f>CLASSEMENT!G49</f>
        <v>0</v>
      </c>
      <c r="G49" s="38">
        <f>CLASSEMENT!H49</f>
        <v>0</v>
      </c>
      <c r="H49" s="117">
        <f>IF(CLASSEMENT!I49=CLASSEMENT!I48,0,CLASSEMENT!I49-CLASSEMENT!$I$4)</f>
        <v>0</v>
      </c>
    </row>
    <row r="50" spans="1:8" ht="13.5">
      <c r="A50" s="48">
        <f>CLASSEMENT!$B50</f>
        <v>47</v>
      </c>
      <c r="B50" s="9">
        <f>CLASSEMENT!C50</f>
        <v>0</v>
      </c>
      <c r="C50" s="62">
        <f>CLASSEMENT!D50</f>
        <v>0</v>
      </c>
      <c r="D50" s="63"/>
      <c r="E50" s="38">
        <f>CLASSEMENT!F50</f>
        <v>0</v>
      </c>
      <c r="F50" s="20">
        <f>CLASSEMENT!G50</f>
        <v>0</v>
      </c>
      <c r="G50" s="38">
        <f>CLASSEMENT!H50</f>
        <v>0</v>
      </c>
      <c r="H50" s="117">
        <f>IF(CLASSEMENT!I50=CLASSEMENT!I49,0,CLASSEMENT!I50-CLASSEMENT!$I$4)</f>
        <v>0</v>
      </c>
    </row>
    <row r="51" spans="1:8" ht="13.5">
      <c r="A51" s="48">
        <f>CLASSEMENT!$B51</f>
        <v>48</v>
      </c>
      <c r="B51" s="9">
        <f>CLASSEMENT!C51</f>
        <v>0</v>
      </c>
      <c r="C51" s="62">
        <f>CLASSEMENT!D51</f>
        <v>0</v>
      </c>
      <c r="D51" s="63"/>
      <c r="E51" s="38">
        <f>CLASSEMENT!F51</f>
        <v>0</v>
      </c>
      <c r="F51" s="20">
        <f>CLASSEMENT!G51</f>
        <v>0</v>
      </c>
      <c r="G51" s="38">
        <f>CLASSEMENT!H51</f>
        <v>0</v>
      </c>
      <c r="H51" s="117">
        <f>IF(CLASSEMENT!I51=CLASSEMENT!I50,0,CLASSEMENT!I51-CLASSEMENT!$I$4)</f>
        <v>0</v>
      </c>
    </row>
    <row r="52" spans="1:8" ht="13.5">
      <c r="A52" s="48">
        <f>CLASSEMENT!$B52</f>
        <v>49</v>
      </c>
      <c r="B52" s="9">
        <f>CLASSEMENT!C52</f>
        <v>0</v>
      </c>
      <c r="C52" s="62">
        <f>CLASSEMENT!D52</f>
        <v>0</v>
      </c>
      <c r="D52" s="63"/>
      <c r="E52" s="38">
        <f>CLASSEMENT!F52</f>
        <v>0</v>
      </c>
      <c r="F52" s="20">
        <f>CLASSEMENT!G52</f>
        <v>0</v>
      </c>
      <c r="G52" s="38">
        <f>CLASSEMENT!H52</f>
        <v>0</v>
      </c>
      <c r="H52" s="117">
        <f>IF(CLASSEMENT!I52=CLASSEMENT!I51,0,CLASSEMENT!I52-CLASSEMENT!$I$4)</f>
        <v>0</v>
      </c>
    </row>
    <row r="53" spans="1:8" ht="13.5">
      <c r="A53" s="48">
        <f>CLASSEMENT!$B53</f>
        <v>50</v>
      </c>
      <c r="B53" s="9">
        <f>CLASSEMENT!C53</f>
        <v>0</v>
      </c>
      <c r="C53" s="62">
        <f>CLASSEMENT!D53</f>
        <v>0</v>
      </c>
      <c r="D53" s="63"/>
      <c r="E53" s="38">
        <f>CLASSEMENT!F53</f>
        <v>0</v>
      </c>
      <c r="F53" s="20">
        <f>CLASSEMENT!G53</f>
        <v>0</v>
      </c>
      <c r="G53" s="38">
        <f>CLASSEMENT!H53</f>
        <v>0</v>
      </c>
      <c r="H53" s="117">
        <f>IF(CLASSEMENT!I53=CLASSEMENT!I52,0,CLASSEMENT!I53-CLASSEMENT!$I$4)</f>
        <v>0</v>
      </c>
    </row>
    <row r="54" spans="1:8" ht="13.5">
      <c r="A54" s="48">
        <f>CLASSEMENT!$B54</f>
        <v>51</v>
      </c>
      <c r="B54" s="9">
        <f>CLASSEMENT!C54</f>
        <v>0</v>
      </c>
      <c r="C54" s="62">
        <f>CLASSEMENT!D54</f>
        <v>0</v>
      </c>
      <c r="D54" s="63"/>
      <c r="E54" s="38">
        <f>CLASSEMENT!F54</f>
        <v>0</v>
      </c>
      <c r="F54" s="20">
        <f>CLASSEMENT!G54</f>
        <v>0</v>
      </c>
      <c r="G54" s="38">
        <f>CLASSEMENT!H54</f>
        <v>0</v>
      </c>
      <c r="H54" s="117">
        <f>IF(CLASSEMENT!I54=CLASSEMENT!I53,0,CLASSEMENT!I54-CLASSEMENT!$I$4)</f>
        <v>0</v>
      </c>
    </row>
    <row r="55" spans="1:8" ht="13.5">
      <c r="A55" s="48">
        <f>CLASSEMENT!$B55</f>
        <v>52</v>
      </c>
      <c r="B55" s="9">
        <f>CLASSEMENT!C55</f>
        <v>0</v>
      </c>
      <c r="C55" s="62">
        <f>CLASSEMENT!D55</f>
        <v>0</v>
      </c>
      <c r="D55" s="63"/>
      <c r="E55" s="38">
        <f>CLASSEMENT!F55</f>
        <v>0</v>
      </c>
      <c r="F55" s="20">
        <f>CLASSEMENT!G55</f>
        <v>0</v>
      </c>
      <c r="G55" s="38">
        <f>CLASSEMENT!H55</f>
        <v>0</v>
      </c>
      <c r="H55" s="117">
        <f>IF(CLASSEMENT!I55=CLASSEMENT!I54,0,CLASSEMENT!I55-CLASSEMENT!$I$4)</f>
        <v>0</v>
      </c>
    </row>
    <row r="56" spans="1:8" ht="13.5">
      <c r="A56" s="48">
        <f>CLASSEMENT!$B56</f>
        <v>53</v>
      </c>
      <c r="B56" s="9">
        <f>CLASSEMENT!C56</f>
        <v>0</v>
      </c>
      <c r="C56" s="62">
        <f>CLASSEMENT!D56</f>
        <v>0</v>
      </c>
      <c r="D56" s="63"/>
      <c r="E56" s="38">
        <f>CLASSEMENT!F56</f>
        <v>0</v>
      </c>
      <c r="F56" s="20">
        <f>CLASSEMENT!G56</f>
        <v>0</v>
      </c>
      <c r="G56" s="38">
        <f>CLASSEMENT!H56</f>
        <v>0</v>
      </c>
      <c r="H56" s="117">
        <f>IF(CLASSEMENT!I56=CLASSEMENT!I55,0,CLASSEMENT!I56-CLASSEMENT!$I$4)</f>
        <v>0</v>
      </c>
    </row>
    <row r="57" spans="1:8" ht="13.5">
      <c r="A57" s="48">
        <f>CLASSEMENT!$B57</f>
        <v>54</v>
      </c>
      <c r="B57" s="9">
        <f>CLASSEMENT!C57</f>
        <v>0</v>
      </c>
      <c r="C57" s="62">
        <f>CLASSEMENT!D57</f>
        <v>0</v>
      </c>
      <c r="D57" s="63"/>
      <c r="E57" s="38">
        <f>CLASSEMENT!F57</f>
        <v>0</v>
      </c>
      <c r="F57" s="20">
        <f>CLASSEMENT!G57</f>
        <v>0</v>
      </c>
      <c r="G57" s="38">
        <f>CLASSEMENT!H57</f>
        <v>0</v>
      </c>
      <c r="H57" s="117">
        <f>IF(CLASSEMENT!I57=CLASSEMENT!I56,0,CLASSEMENT!I57-CLASSEMENT!$I$4)</f>
        <v>0</v>
      </c>
    </row>
    <row r="58" spans="1:8" ht="13.5">
      <c r="A58" s="48">
        <f>CLASSEMENT!$B58</f>
        <v>55</v>
      </c>
      <c r="B58" s="9">
        <f>CLASSEMENT!C58</f>
        <v>0</v>
      </c>
      <c r="C58" s="62">
        <f>CLASSEMENT!D58</f>
        <v>0</v>
      </c>
      <c r="D58" s="63"/>
      <c r="E58" s="38">
        <f>CLASSEMENT!F58</f>
        <v>0</v>
      </c>
      <c r="F58" s="20">
        <f>CLASSEMENT!G58</f>
        <v>0</v>
      </c>
      <c r="G58" s="38">
        <f>CLASSEMENT!H58</f>
        <v>0</v>
      </c>
      <c r="H58" s="117">
        <f>IF(CLASSEMENT!I58=CLASSEMENT!I57,0,CLASSEMENT!I58-CLASSEMENT!$I$4)</f>
        <v>0</v>
      </c>
    </row>
    <row r="59" spans="1:8" ht="13.5">
      <c r="A59" s="48">
        <f>CLASSEMENT!$B59</f>
        <v>56</v>
      </c>
      <c r="B59" s="9">
        <f>CLASSEMENT!C59</f>
        <v>0</v>
      </c>
      <c r="C59" s="62">
        <f>CLASSEMENT!D59</f>
        <v>0</v>
      </c>
      <c r="D59" s="63"/>
      <c r="E59" s="38">
        <f>CLASSEMENT!F59</f>
        <v>0</v>
      </c>
      <c r="F59" s="20">
        <f>CLASSEMENT!G59</f>
        <v>0</v>
      </c>
      <c r="G59" s="38">
        <f>CLASSEMENT!H59</f>
        <v>0</v>
      </c>
      <c r="H59" s="117">
        <f>IF(CLASSEMENT!I59=CLASSEMENT!I58,0,CLASSEMENT!I59-CLASSEMENT!$I$4)</f>
        <v>0</v>
      </c>
    </row>
    <row r="60" spans="1:8" ht="13.5">
      <c r="A60" s="48">
        <f>CLASSEMENT!$B60</f>
        <v>57</v>
      </c>
      <c r="B60" s="9">
        <f>CLASSEMENT!C60</f>
        <v>0</v>
      </c>
      <c r="C60" s="62">
        <f>CLASSEMENT!D60</f>
        <v>0</v>
      </c>
      <c r="D60" s="63"/>
      <c r="E60" s="38">
        <f>CLASSEMENT!F60</f>
        <v>0</v>
      </c>
      <c r="F60" s="20">
        <f>CLASSEMENT!G60</f>
        <v>0</v>
      </c>
      <c r="G60" s="38">
        <f>CLASSEMENT!H60</f>
        <v>0</v>
      </c>
      <c r="H60" s="117">
        <f>IF(CLASSEMENT!I60=CLASSEMENT!I59,0,CLASSEMENT!I60-CLASSEMENT!$I$4)</f>
        <v>0</v>
      </c>
    </row>
    <row r="61" spans="1:8" ht="13.5">
      <c r="A61" s="48">
        <f>CLASSEMENT!$B61</f>
        <v>58</v>
      </c>
      <c r="B61" s="9">
        <f>CLASSEMENT!C61</f>
        <v>0</v>
      </c>
      <c r="C61" s="62">
        <f>CLASSEMENT!D61</f>
        <v>0</v>
      </c>
      <c r="D61" s="63"/>
      <c r="E61" s="38">
        <f>CLASSEMENT!F61</f>
        <v>0</v>
      </c>
      <c r="F61" s="20">
        <f>CLASSEMENT!G61</f>
        <v>0</v>
      </c>
      <c r="G61" s="38">
        <f>CLASSEMENT!H61</f>
        <v>0</v>
      </c>
      <c r="H61" s="117">
        <f>IF(CLASSEMENT!I61=CLASSEMENT!I60,0,CLASSEMENT!I61-CLASSEMENT!$I$4)</f>
        <v>0</v>
      </c>
    </row>
    <row r="62" spans="1:8" ht="13.5">
      <c r="A62" s="48">
        <f>CLASSEMENT!$B62</f>
        <v>59</v>
      </c>
      <c r="B62" s="9">
        <f>CLASSEMENT!C62</f>
        <v>0</v>
      </c>
      <c r="C62" s="62">
        <f>CLASSEMENT!D62</f>
        <v>0</v>
      </c>
      <c r="D62" s="63"/>
      <c r="E62" s="38">
        <f>CLASSEMENT!F62</f>
        <v>0</v>
      </c>
      <c r="F62" s="20">
        <f>CLASSEMENT!G62</f>
        <v>0</v>
      </c>
      <c r="G62" s="38">
        <f>CLASSEMENT!H62</f>
        <v>0</v>
      </c>
      <c r="H62" s="117">
        <f>IF(CLASSEMENT!I62=CLASSEMENT!I61,0,CLASSEMENT!I62-CLASSEMENT!$I$4)</f>
        <v>0</v>
      </c>
    </row>
    <row r="63" spans="1:8" ht="13.5">
      <c r="A63" s="48">
        <f>CLASSEMENT!$B63</f>
        <v>60</v>
      </c>
      <c r="B63" s="9">
        <f>CLASSEMENT!C63</f>
        <v>0</v>
      </c>
      <c r="C63" s="62">
        <f>CLASSEMENT!D63</f>
        <v>0</v>
      </c>
      <c r="D63" s="63"/>
      <c r="E63" s="38">
        <f>CLASSEMENT!F63</f>
        <v>0</v>
      </c>
      <c r="F63" s="20">
        <f>CLASSEMENT!G63</f>
        <v>0</v>
      </c>
      <c r="G63" s="38">
        <f>CLASSEMENT!H63</f>
        <v>0</v>
      </c>
      <c r="H63" s="117">
        <f>IF(CLASSEMENT!I63=CLASSEMENT!I62,0,CLASSEMENT!I63-CLASSEMENT!$I$4)</f>
        <v>0</v>
      </c>
    </row>
    <row r="64" spans="1:8" ht="13.5">
      <c r="A64" s="48">
        <f>CLASSEMENT!$B64</f>
        <v>61</v>
      </c>
      <c r="B64" s="9">
        <f>CLASSEMENT!C64</f>
        <v>0</v>
      </c>
      <c r="C64" s="62">
        <f>CLASSEMENT!D64</f>
        <v>0</v>
      </c>
      <c r="D64" s="63"/>
      <c r="E64" s="38">
        <f>CLASSEMENT!F64</f>
        <v>0</v>
      </c>
      <c r="F64" s="20">
        <f>CLASSEMENT!G64</f>
        <v>0</v>
      </c>
      <c r="G64" s="38">
        <f>CLASSEMENT!H64</f>
        <v>0</v>
      </c>
      <c r="H64" s="117">
        <f>IF(CLASSEMENT!I64=CLASSEMENT!I63,0,CLASSEMENT!I64-CLASSEMENT!$I$4)</f>
        <v>0</v>
      </c>
    </row>
    <row r="65" spans="1:8" ht="13.5">
      <c r="A65" s="48">
        <f>CLASSEMENT!$B65</f>
        <v>62</v>
      </c>
      <c r="B65" s="9">
        <f>CLASSEMENT!C65</f>
        <v>0</v>
      </c>
      <c r="C65" s="62">
        <f>CLASSEMENT!D65</f>
        <v>0</v>
      </c>
      <c r="D65" s="63"/>
      <c r="E65" s="38">
        <f>CLASSEMENT!F65</f>
        <v>0</v>
      </c>
      <c r="F65" s="20">
        <f>CLASSEMENT!G65</f>
        <v>0</v>
      </c>
      <c r="G65" s="38">
        <f>CLASSEMENT!H65</f>
        <v>0</v>
      </c>
      <c r="H65" s="117">
        <f>IF(CLASSEMENT!I65=CLASSEMENT!I64,0,CLASSEMENT!I65-CLASSEMENT!$I$4)</f>
        <v>0</v>
      </c>
    </row>
    <row r="66" spans="1:8" ht="13.5">
      <c r="A66" s="48">
        <f>CLASSEMENT!$B66</f>
        <v>63</v>
      </c>
      <c r="B66" s="9">
        <f>CLASSEMENT!C66</f>
        <v>0</v>
      </c>
      <c r="C66" s="62">
        <f>CLASSEMENT!D66</f>
        <v>0</v>
      </c>
      <c r="D66" s="63"/>
      <c r="E66" s="38">
        <f>CLASSEMENT!F66</f>
        <v>0</v>
      </c>
      <c r="F66" s="20">
        <f>CLASSEMENT!G66</f>
        <v>0</v>
      </c>
      <c r="G66" s="38">
        <f>CLASSEMENT!H66</f>
        <v>0</v>
      </c>
      <c r="H66" s="117">
        <f>IF(CLASSEMENT!I66=CLASSEMENT!I65,0,CLASSEMENT!I66-CLASSEMENT!$I$4)</f>
        <v>0</v>
      </c>
    </row>
    <row r="67" spans="1:8" ht="13.5">
      <c r="A67" s="48">
        <f>CLASSEMENT!$B67</f>
        <v>64</v>
      </c>
      <c r="B67" s="9">
        <f>CLASSEMENT!C67</f>
        <v>0</v>
      </c>
      <c r="C67" s="62">
        <f>CLASSEMENT!D67</f>
        <v>0</v>
      </c>
      <c r="D67" s="63"/>
      <c r="E67" s="38">
        <f>CLASSEMENT!F67</f>
        <v>0</v>
      </c>
      <c r="F67" s="20">
        <f>CLASSEMENT!G67</f>
        <v>0</v>
      </c>
      <c r="G67" s="38">
        <f>CLASSEMENT!H67</f>
        <v>0</v>
      </c>
      <c r="H67" s="117">
        <f>IF(CLASSEMENT!I67=CLASSEMENT!I66,0,CLASSEMENT!I67-CLASSEMENT!$I$4)</f>
        <v>0</v>
      </c>
    </row>
    <row r="68" spans="1:8" ht="13.5">
      <c r="A68" s="48">
        <f>CLASSEMENT!$B68</f>
        <v>65</v>
      </c>
      <c r="B68" s="9">
        <f>CLASSEMENT!C68</f>
        <v>0</v>
      </c>
      <c r="C68" s="62">
        <f>CLASSEMENT!D68</f>
        <v>0</v>
      </c>
      <c r="D68" s="63"/>
      <c r="E68" s="38">
        <f>CLASSEMENT!F68</f>
        <v>0</v>
      </c>
      <c r="F68" s="20">
        <f>CLASSEMENT!G68</f>
        <v>0</v>
      </c>
      <c r="G68" s="38">
        <f>CLASSEMENT!H68</f>
        <v>0</v>
      </c>
      <c r="H68" s="117">
        <f>IF(CLASSEMENT!I68=CLASSEMENT!I67,0,CLASSEMENT!I68-CLASSEMENT!$I$4)</f>
        <v>0</v>
      </c>
    </row>
    <row r="69" spans="1:8" ht="13.5">
      <c r="A69" s="48">
        <f>CLASSEMENT!$B69</f>
        <v>66</v>
      </c>
      <c r="B69" s="9">
        <f>CLASSEMENT!C69</f>
        <v>0</v>
      </c>
      <c r="C69" s="62">
        <f>CLASSEMENT!D69</f>
        <v>0</v>
      </c>
      <c r="D69" s="63"/>
      <c r="E69" s="38">
        <f>CLASSEMENT!F69</f>
        <v>0</v>
      </c>
      <c r="F69" s="20">
        <f>CLASSEMENT!G69</f>
        <v>0</v>
      </c>
      <c r="G69" s="38">
        <f>CLASSEMENT!H69</f>
        <v>0</v>
      </c>
      <c r="H69" s="117">
        <f>IF(CLASSEMENT!I69=CLASSEMENT!I68,0,CLASSEMENT!I69-CLASSEMENT!$I$4)</f>
        <v>0</v>
      </c>
    </row>
    <row r="70" spans="1:8" ht="13.5">
      <c r="A70" s="48">
        <f>CLASSEMENT!$B70</f>
        <v>67</v>
      </c>
      <c r="B70" s="9">
        <f>CLASSEMENT!C70</f>
        <v>0</v>
      </c>
      <c r="C70" s="62">
        <f>CLASSEMENT!D70</f>
        <v>0</v>
      </c>
      <c r="D70" s="63"/>
      <c r="E70" s="38">
        <f>CLASSEMENT!F70</f>
        <v>0</v>
      </c>
      <c r="F70" s="20">
        <f>CLASSEMENT!G70</f>
        <v>0</v>
      </c>
      <c r="G70" s="38">
        <f>CLASSEMENT!H70</f>
        <v>0</v>
      </c>
      <c r="H70" s="117">
        <f>IF(CLASSEMENT!I70=CLASSEMENT!I69,0,CLASSEMENT!I70-CLASSEMENT!$I$4)</f>
        <v>0</v>
      </c>
    </row>
    <row r="71" spans="1:8" ht="13.5">
      <c r="A71" s="48">
        <f>CLASSEMENT!$B71</f>
        <v>68</v>
      </c>
      <c r="B71" s="9">
        <f>CLASSEMENT!C71</f>
        <v>0</v>
      </c>
      <c r="C71" s="62">
        <f>CLASSEMENT!D71</f>
        <v>0</v>
      </c>
      <c r="D71" s="63"/>
      <c r="E71" s="38">
        <f>CLASSEMENT!F71</f>
        <v>0</v>
      </c>
      <c r="F71" s="20">
        <f>CLASSEMENT!G71</f>
        <v>0</v>
      </c>
      <c r="G71" s="38">
        <f>CLASSEMENT!H71</f>
        <v>0</v>
      </c>
      <c r="H71" s="117">
        <f>IF(CLASSEMENT!I71=CLASSEMENT!I70,0,CLASSEMENT!I71-CLASSEMENT!$I$4)</f>
        <v>0</v>
      </c>
    </row>
    <row r="72" spans="1:8" ht="13.5">
      <c r="A72" s="48">
        <f>CLASSEMENT!$B72</f>
        <v>69</v>
      </c>
      <c r="B72" s="9">
        <f>CLASSEMENT!C72</f>
        <v>0</v>
      </c>
      <c r="C72" s="62">
        <f>CLASSEMENT!D72</f>
        <v>0</v>
      </c>
      <c r="D72" s="63"/>
      <c r="E72" s="38">
        <f>CLASSEMENT!F72</f>
        <v>0</v>
      </c>
      <c r="F72" s="20">
        <f>CLASSEMENT!G72</f>
        <v>0</v>
      </c>
      <c r="G72" s="38">
        <f>CLASSEMENT!H72</f>
        <v>0</v>
      </c>
      <c r="H72" s="117">
        <f>IF(CLASSEMENT!I72=CLASSEMENT!I71,0,CLASSEMENT!I72-CLASSEMENT!$I$4)</f>
        <v>0</v>
      </c>
    </row>
    <row r="73" spans="1:8" ht="13.5">
      <c r="A73" s="48">
        <f>CLASSEMENT!$B73</f>
        <v>70</v>
      </c>
      <c r="B73" s="9">
        <f>CLASSEMENT!C73</f>
        <v>0</v>
      </c>
      <c r="C73" s="62">
        <f>CLASSEMENT!D73</f>
        <v>0</v>
      </c>
      <c r="D73" s="63"/>
      <c r="E73" s="38">
        <f>CLASSEMENT!F73</f>
        <v>0</v>
      </c>
      <c r="F73" s="20">
        <f>CLASSEMENT!G73</f>
        <v>0</v>
      </c>
      <c r="G73" s="38">
        <f>CLASSEMENT!H73</f>
        <v>0</v>
      </c>
      <c r="H73" s="117">
        <f>IF(CLASSEMENT!I73=CLASSEMENT!I72,0,CLASSEMENT!I73-CLASSEMENT!$I$4)</f>
        <v>0</v>
      </c>
    </row>
    <row r="74" spans="1:8" ht="13.5">
      <c r="A74" s="48">
        <f>CLASSEMENT!$B74</f>
        <v>71</v>
      </c>
      <c r="B74" s="9">
        <f>CLASSEMENT!C74</f>
        <v>0</v>
      </c>
      <c r="C74" s="62">
        <f>CLASSEMENT!D74</f>
        <v>0</v>
      </c>
      <c r="D74" s="63"/>
      <c r="E74" s="38">
        <f>CLASSEMENT!F74</f>
        <v>0</v>
      </c>
      <c r="F74" s="20">
        <f>CLASSEMENT!G74</f>
        <v>0</v>
      </c>
      <c r="G74" s="38">
        <f>CLASSEMENT!H74</f>
        <v>0</v>
      </c>
      <c r="H74" s="117">
        <f>IF(CLASSEMENT!I74=CLASSEMENT!I73,0,CLASSEMENT!I74-CLASSEMENT!$I$4)</f>
        <v>0</v>
      </c>
    </row>
    <row r="75" spans="1:8" ht="13.5">
      <c r="A75" s="48">
        <f>CLASSEMENT!$B75</f>
        <v>72</v>
      </c>
      <c r="B75" s="9">
        <f>CLASSEMENT!C75</f>
        <v>0</v>
      </c>
      <c r="C75" s="62">
        <f>CLASSEMENT!D75</f>
        <v>0</v>
      </c>
      <c r="D75" s="63"/>
      <c r="E75" s="38">
        <f>CLASSEMENT!F75</f>
        <v>0</v>
      </c>
      <c r="F75" s="20">
        <f>CLASSEMENT!G75</f>
        <v>0</v>
      </c>
      <c r="G75" s="38">
        <f>CLASSEMENT!H75</f>
        <v>0</v>
      </c>
      <c r="H75" s="117">
        <f>IF(CLASSEMENT!I75=CLASSEMENT!I74,0,CLASSEMENT!I75-CLASSEMENT!$I$4)</f>
        <v>0</v>
      </c>
    </row>
    <row r="76" spans="1:8" ht="13.5">
      <c r="A76" s="48">
        <f>CLASSEMENT!$B76</f>
        <v>73</v>
      </c>
      <c r="B76" s="9">
        <f>CLASSEMENT!C76</f>
        <v>0</v>
      </c>
      <c r="C76" s="62">
        <f>CLASSEMENT!D76</f>
        <v>0</v>
      </c>
      <c r="D76" s="63"/>
      <c r="E76" s="38">
        <f>CLASSEMENT!F76</f>
        <v>0</v>
      </c>
      <c r="F76" s="20">
        <f>CLASSEMENT!G76</f>
        <v>0</v>
      </c>
      <c r="G76" s="38">
        <f>CLASSEMENT!H76</f>
        <v>0</v>
      </c>
      <c r="H76" s="117">
        <f>IF(CLASSEMENT!I76=CLASSEMENT!I75,0,CLASSEMENT!I76-CLASSEMENT!$I$4)</f>
        <v>0</v>
      </c>
    </row>
    <row r="77" spans="1:8" ht="13.5">
      <c r="A77" s="48">
        <f>CLASSEMENT!$B77</f>
        <v>74</v>
      </c>
      <c r="B77" s="9">
        <f>CLASSEMENT!C77</f>
        <v>0</v>
      </c>
      <c r="C77" s="62">
        <f>CLASSEMENT!D77</f>
        <v>0</v>
      </c>
      <c r="D77" s="63"/>
      <c r="E77" s="38">
        <f>CLASSEMENT!F77</f>
        <v>0</v>
      </c>
      <c r="F77" s="20">
        <f>CLASSEMENT!G77</f>
        <v>0</v>
      </c>
      <c r="G77" s="38">
        <f>CLASSEMENT!H77</f>
        <v>0</v>
      </c>
      <c r="H77" s="117">
        <f>IF(CLASSEMENT!I77=CLASSEMENT!I76,0,CLASSEMENT!I77-CLASSEMENT!$I$4)</f>
        <v>0</v>
      </c>
    </row>
    <row r="78" spans="1:8" ht="13.5">
      <c r="A78" s="48">
        <f>CLASSEMENT!$B78</f>
        <v>75</v>
      </c>
      <c r="B78" s="9">
        <f>CLASSEMENT!C78</f>
        <v>0</v>
      </c>
      <c r="C78" s="62">
        <f>CLASSEMENT!D78</f>
        <v>0</v>
      </c>
      <c r="D78" s="63"/>
      <c r="E78" s="38">
        <f>CLASSEMENT!F78</f>
        <v>0</v>
      </c>
      <c r="F78" s="20">
        <f>CLASSEMENT!G78</f>
        <v>0</v>
      </c>
      <c r="G78" s="38">
        <f>CLASSEMENT!H78</f>
        <v>0</v>
      </c>
      <c r="H78" s="117">
        <f>IF(CLASSEMENT!I78=CLASSEMENT!I77,0,CLASSEMENT!I78-CLASSEMENT!$I$4)</f>
        <v>0</v>
      </c>
    </row>
    <row r="79" spans="1:8" ht="13.5">
      <c r="A79" s="48">
        <f>CLASSEMENT!$B79</f>
        <v>76</v>
      </c>
      <c r="B79" s="9">
        <f>CLASSEMENT!C79</f>
        <v>0</v>
      </c>
      <c r="C79" s="62">
        <f>CLASSEMENT!D79</f>
        <v>0</v>
      </c>
      <c r="D79" s="63"/>
      <c r="E79" s="38">
        <f>CLASSEMENT!F79</f>
        <v>0</v>
      </c>
      <c r="F79" s="20">
        <f>CLASSEMENT!G79</f>
        <v>0</v>
      </c>
      <c r="G79" s="38">
        <f>CLASSEMENT!H79</f>
        <v>0</v>
      </c>
      <c r="H79" s="117">
        <f>IF(CLASSEMENT!I79=CLASSEMENT!I78,0,CLASSEMENT!I79-CLASSEMENT!$I$4)</f>
        <v>0</v>
      </c>
    </row>
    <row r="80" spans="1:8" ht="13.5">
      <c r="A80" s="48">
        <f>CLASSEMENT!$B80</f>
        <v>77</v>
      </c>
      <c r="B80" s="9">
        <f>CLASSEMENT!C80</f>
        <v>0</v>
      </c>
      <c r="C80" s="62">
        <f>CLASSEMENT!D80</f>
        <v>0</v>
      </c>
      <c r="D80" s="63"/>
      <c r="E80" s="38">
        <f>CLASSEMENT!F80</f>
        <v>0</v>
      </c>
      <c r="F80" s="20">
        <f>CLASSEMENT!G80</f>
        <v>0</v>
      </c>
      <c r="G80" s="38">
        <f>CLASSEMENT!H80</f>
        <v>0</v>
      </c>
      <c r="H80" s="117">
        <f>IF(CLASSEMENT!I80=CLASSEMENT!I79,0,CLASSEMENT!I80-CLASSEMENT!$I$4)</f>
        <v>0</v>
      </c>
    </row>
    <row r="81" spans="1:8" ht="13.5">
      <c r="A81" s="48">
        <f>CLASSEMENT!$B81</f>
        <v>78</v>
      </c>
      <c r="B81" s="9">
        <f>CLASSEMENT!C81</f>
        <v>0</v>
      </c>
      <c r="C81" s="62">
        <f>CLASSEMENT!D81</f>
        <v>0</v>
      </c>
      <c r="D81" s="63"/>
      <c r="E81" s="38">
        <f>CLASSEMENT!F81</f>
        <v>0</v>
      </c>
      <c r="F81" s="20">
        <f>CLASSEMENT!G81</f>
        <v>0</v>
      </c>
      <c r="G81" s="38">
        <f>CLASSEMENT!H81</f>
        <v>0</v>
      </c>
      <c r="H81" s="117">
        <f>IF(CLASSEMENT!I81=CLASSEMENT!I80,0,CLASSEMENT!I81-CLASSEMENT!$I$4)</f>
        <v>0</v>
      </c>
    </row>
    <row r="82" spans="1:8" ht="13.5">
      <c r="A82" s="48">
        <f>CLASSEMENT!$B82</f>
        <v>79</v>
      </c>
      <c r="B82" s="9">
        <f>CLASSEMENT!C82</f>
        <v>0</v>
      </c>
      <c r="C82" s="62">
        <f>CLASSEMENT!D82</f>
        <v>0</v>
      </c>
      <c r="D82" s="63"/>
      <c r="E82" s="38">
        <f>CLASSEMENT!F82</f>
        <v>0</v>
      </c>
      <c r="F82" s="20">
        <f>CLASSEMENT!G82</f>
        <v>0</v>
      </c>
      <c r="G82" s="38">
        <f>CLASSEMENT!H82</f>
        <v>0</v>
      </c>
      <c r="H82" s="117">
        <f>IF(CLASSEMENT!I82=CLASSEMENT!I81,0,CLASSEMENT!I82-CLASSEMENT!$I$4)</f>
        <v>0</v>
      </c>
    </row>
    <row r="83" spans="1:8" ht="13.5">
      <c r="A83" s="48">
        <f>CLASSEMENT!$B83</f>
        <v>80</v>
      </c>
      <c r="B83" s="9">
        <f>CLASSEMENT!C83</f>
        <v>0</v>
      </c>
      <c r="C83" s="62">
        <f>CLASSEMENT!D83</f>
        <v>0</v>
      </c>
      <c r="D83" s="63"/>
      <c r="E83" s="38">
        <f>CLASSEMENT!F83</f>
        <v>0</v>
      </c>
      <c r="F83" s="20">
        <f>CLASSEMENT!G83</f>
        <v>0</v>
      </c>
      <c r="G83" s="38">
        <f>CLASSEMENT!H83</f>
        <v>0</v>
      </c>
      <c r="H83" s="117">
        <f>IF(CLASSEMENT!I83=CLASSEMENT!I82,0,CLASSEMENT!I83-CLASSEMENT!$I$4)</f>
        <v>0</v>
      </c>
    </row>
    <row r="84" spans="1:8" ht="13.5">
      <c r="A84" s="48">
        <f>CLASSEMENT!$B84</f>
        <v>81</v>
      </c>
      <c r="B84" s="9">
        <f>CLASSEMENT!C84</f>
        <v>0</v>
      </c>
      <c r="C84" s="62">
        <f>CLASSEMENT!D84</f>
        <v>0</v>
      </c>
      <c r="D84" s="63"/>
      <c r="E84" s="38">
        <f>CLASSEMENT!F84</f>
        <v>0</v>
      </c>
      <c r="F84" s="20">
        <f>CLASSEMENT!G84</f>
        <v>0</v>
      </c>
      <c r="G84" s="38">
        <f>CLASSEMENT!H84</f>
        <v>0</v>
      </c>
      <c r="H84" s="117">
        <f>IF(CLASSEMENT!I84=CLASSEMENT!I83,0,CLASSEMENT!I84-CLASSEMENT!$I$4)</f>
        <v>0</v>
      </c>
    </row>
    <row r="85" spans="1:8" ht="13.5">
      <c r="A85" s="48">
        <f>CLASSEMENT!$B85</f>
        <v>82</v>
      </c>
      <c r="B85" s="9">
        <f>CLASSEMENT!C85</f>
        <v>0</v>
      </c>
      <c r="C85" s="62">
        <f>CLASSEMENT!D85</f>
        <v>0</v>
      </c>
      <c r="D85" s="63"/>
      <c r="E85" s="38">
        <f>CLASSEMENT!F85</f>
        <v>0</v>
      </c>
      <c r="F85" s="20">
        <f>CLASSEMENT!G85</f>
        <v>0</v>
      </c>
      <c r="G85" s="38">
        <f>CLASSEMENT!H85</f>
        <v>0</v>
      </c>
      <c r="H85" s="117">
        <f>IF(CLASSEMENT!I85=CLASSEMENT!I84,0,CLASSEMENT!I85-CLASSEMENT!$I$4)</f>
        <v>0</v>
      </c>
    </row>
    <row r="86" spans="1:8" ht="13.5">
      <c r="A86" s="48">
        <f>CLASSEMENT!$B86</f>
        <v>83</v>
      </c>
      <c r="B86" s="9">
        <f>CLASSEMENT!C86</f>
        <v>0</v>
      </c>
      <c r="C86" s="62">
        <f>CLASSEMENT!D86</f>
        <v>0</v>
      </c>
      <c r="D86" s="63"/>
      <c r="E86" s="38">
        <f>CLASSEMENT!F86</f>
        <v>0</v>
      </c>
      <c r="F86" s="20">
        <f>CLASSEMENT!G86</f>
        <v>0</v>
      </c>
      <c r="G86" s="38">
        <f>CLASSEMENT!H86</f>
        <v>0</v>
      </c>
      <c r="H86" s="117">
        <f>IF(CLASSEMENT!I86=CLASSEMENT!I85,0,CLASSEMENT!I86-CLASSEMENT!$I$4)</f>
        <v>0</v>
      </c>
    </row>
    <row r="87" spans="1:8" ht="13.5">
      <c r="A87" s="48">
        <f>CLASSEMENT!$B87</f>
        <v>84</v>
      </c>
      <c r="B87" s="9">
        <f>CLASSEMENT!C87</f>
        <v>0</v>
      </c>
      <c r="C87" s="62">
        <f>CLASSEMENT!D87</f>
        <v>0</v>
      </c>
      <c r="D87" s="63"/>
      <c r="E87" s="38">
        <f>CLASSEMENT!F87</f>
        <v>0</v>
      </c>
      <c r="F87" s="20">
        <f>CLASSEMENT!G87</f>
        <v>0</v>
      </c>
      <c r="G87" s="38">
        <f>CLASSEMENT!H87</f>
        <v>0</v>
      </c>
      <c r="H87" s="117">
        <f>IF(CLASSEMENT!I87=CLASSEMENT!I86,0,CLASSEMENT!I87-CLASSEMENT!$I$4)</f>
        <v>0</v>
      </c>
    </row>
    <row r="88" spans="1:8" ht="13.5">
      <c r="A88" s="48">
        <f>CLASSEMENT!$B88</f>
        <v>85</v>
      </c>
      <c r="B88" s="9">
        <f>CLASSEMENT!C88</f>
        <v>0</v>
      </c>
      <c r="C88" s="62">
        <f>CLASSEMENT!D88</f>
        <v>0</v>
      </c>
      <c r="D88" s="63"/>
      <c r="E88" s="38">
        <f>CLASSEMENT!F88</f>
        <v>0</v>
      </c>
      <c r="F88" s="20">
        <f>CLASSEMENT!G88</f>
        <v>0</v>
      </c>
      <c r="G88" s="38">
        <f>CLASSEMENT!H88</f>
        <v>0</v>
      </c>
      <c r="H88" s="117">
        <f>IF(CLASSEMENT!I88=CLASSEMENT!I87,0,CLASSEMENT!I88-CLASSEMENT!$I$4)</f>
        <v>0</v>
      </c>
    </row>
    <row r="89" spans="1:8" ht="13.5">
      <c r="A89" s="48">
        <f>CLASSEMENT!$B89</f>
        <v>86</v>
      </c>
      <c r="B89" s="9">
        <f>CLASSEMENT!C89</f>
        <v>0</v>
      </c>
      <c r="C89" s="62">
        <f>CLASSEMENT!D89</f>
        <v>0</v>
      </c>
      <c r="D89" s="63"/>
      <c r="E89" s="38">
        <f>CLASSEMENT!F89</f>
        <v>0</v>
      </c>
      <c r="F89" s="20">
        <f>CLASSEMENT!G89</f>
        <v>0</v>
      </c>
      <c r="G89" s="38">
        <f>CLASSEMENT!H89</f>
        <v>0</v>
      </c>
      <c r="H89" s="117">
        <f>IF(CLASSEMENT!I89=CLASSEMENT!I88,0,CLASSEMENT!I89-CLASSEMENT!$I$4)</f>
        <v>0</v>
      </c>
    </row>
    <row r="90" spans="1:8" ht="13.5">
      <c r="A90" s="48">
        <f>CLASSEMENT!$B90</f>
        <v>87</v>
      </c>
      <c r="B90" s="9">
        <f>CLASSEMENT!C90</f>
        <v>0</v>
      </c>
      <c r="C90" s="62">
        <f>CLASSEMENT!D90</f>
        <v>0</v>
      </c>
      <c r="D90" s="63"/>
      <c r="E90" s="38">
        <f>CLASSEMENT!F90</f>
        <v>0</v>
      </c>
      <c r="F90" s="20">
        <f>CLASSEMENT!G90</f>
        <v>0</v>
      </c>
      <c r="G90" s="38">
        <f>CLASSEMENT!H90</f>
        <v>0</v>
      </c>
      <c r="H90" s="117">
        <f>IF(CLASSEMENT!I90=CLASSEMENT!I89,0,CLASSEMENT!I90-CLASSEMENT!$I$4)</f>
        <v>0</v>
      </c>
    </row>
    <row r="91" spans="1:8" ht="13.5">
      <c r="A91" s="48">
        <f>CLASSEMENT!$B91</f>
        <v>88</v>
      </c>
      <c r="B91" s="9">
        <f>CLASSEMENT!C91</f>
        <v>0</v>
      </c>
      <c r="C91" s="62">
        <f>CLASSEMENT!D91</f>
        <v>0</v>
      </c>
      <c r="D91" s="63"/>
      <c r="E91" s="38">
        <f>CLASSEMENT!F91</f>
        <v>0</v>
      </c>
      <c r="F91" s="20">
        <f>CLASSEMENT!G91</f>
        <v>0</v>
      </c>
      <c r="G91" s="38">
        <f>CLASSEMENT!H91</f>
        <v>0</v>
      </c>
      <c r="H91" s="117">
        <f>IF(CLASSEMENT!I91=CLASSEMENT!I90,0,CLASSEMENT!I91-CLASSEMENT!$I$4)</f>
        <v>0</v>
      </c>
    </row>
    <row r="92" spans="1:8" ht="13.5">
      <c r="A92" s="48">
        <f>CLASSEMENT!$B92</f>
        <v>89</v>
      </c>
      <c r="B92" s="9">
        <f>CLASSEMENT!C92</f>
        <v>0</v>
      </c>
      <c r="C92" s="62">
        <f>CLASSEMENT!D92</f>
        <v>0</v>
      </c>
      <c r="D92" s="63"/>
      <c r="E92" s="38">
        <f>CLASSEMENT!F92</f>
        <v>0</v>
      </c>
      <c r="F92" s="20">
        <f>CLASSEMENT!G92</f>
        <v>0</v>
      </c>
      <c r="G92" s="38">
        <f>CLASSEMENT!H92</f>
        <v>0</v>
      </c>
      <c r="H92" s="117">
        <f>IF(CLASSEMENT!I92=CLASSEMENT!I91,0,CLASSEMENT!I92-CLASSEMENT!$I$4)</f>
        <v>0</v>
      </c>
    </row>
    <row r="93" spans="1:8" ht="13.5">
      <c r="A93" s="48">
        <f>CLASSEMENT!$B93</f>
        <v>90</v>
      </c>
      <c r="B93" s="9">
        <f>CLASSEMENT!C93</f>
        <v>0</v>
      </c>
      <c r="C93" s="62">
        <f>CLASSEMENT!D93</f>
        <v>0</v>
      </c>
      <c r="D93" s="63"/>
      <c r="E93" s="38">
        <f>CLASSEMENT!F93</f>
        <v>0</v>
      </c>
      <c r="F93" s="20">
        <f>CLASSEMENT!G93</f>
        <v>0</v>
      </c>
      <c r="G93" s="38">
        <f>CLASSEMENT!H93</f>
        <v>0</v>
      </c>
      <c r="H93" s="117">
        <f>IF(CLASSEMENT!I93=CLASSEMENT!I92,0,CLASSEMENT!I93-CLASSEMENT!$I$4)</f>
        <v>0</v>
      </c>
    </row>
    <row r="94" spans="1:8" ht="13.5">
      <c r="A94" s="48">
        <f>CLASSEMENT!$B94</f>
        <v>91</v>
      </c>
      <c r="B94" s="9">
        <f>CLASSEMENT!C94</f>
        <v>0</v>
      </c>
      <c r="C94" s="62">
        <f>CLASSEMENT!D94</f>
        <v>0</v>
      </c>
      <c r="D94" s="63"/>
      <c r="E94" s="38">
        <f>CLASSEMENT!F94</f>
        <v>0</v>
      </c>
      <c r="F94" s="20">
        <f>CLASSEMENT!G94</f>
        <v>0</v>
      </c>
      <c r="G94" s="38">
        <f>CLASSEMENT!H94</f>
        <v>0</v>
      </c>
      <c r="H94" s="117">
        <f>IF(CLASSEMENT!I94=CLASSEMENT!I93,0,CLASSEMENT!I94-CLASSEMENT!$I$4)</f>
        <v>0</v>
      </c>
    </row>
    <row r="95" spans="1:8" ht="13.5">
      <c r="A95" s="48">
        <f>CLASSEMENT!$B95</f>
        <v>92</v>
      </c>
      <c r="B95" s="9">
        <f>CLASSEMENT!C95</f>
        <v>0</v>
      </c>
      <c r="C95" s="62">
        <f>CLASSEMENT!D95</f>
        <v>0</v>
      </c>
      <c r="D95" s="63"/>
      <c r="E95" s="38">
        <f>CLASSEMENT!F95</f>
        <v>0</v>
      </c>
      <c r="F95" s="20">
        <f>CLASSEMENT!G95</f>
        <v>0</v>
      </c>
      <c r="G95" s="38">
        <f>CLASSEMENT!H95</f>
        <v>0</v>
      </c>
      <c r="H95" s="117">
        <f>IF(CLASSEMENT!I95=CLASSEMENT!I94,0,CLASSEMENT!I95-CLASSEMENT!$I$4)</f>
        <v>0</v>
      </c>
    </row>
    <row r="96" spans="1:8" ht="13.5">
      <c r="A96" s="48">
        <f>CLASSEMENT!$B96</f>
        <v>93</v>
      </c>
      <c r="B96" s="9">
        <f>CLASSEMENT!C96</f>
        <v>0</v>
      </c>
      <c r="C96" s="62">
        <f>CLASSEMENT!D96</f>
        <v>0</v>
      </c>
      <c r="D96" s="63"/>
      <c r="E96" s="38">
        <f>CLASSEMENT!F96</f>
        <v>0</v>
      </c>
      <c r="F96" s="20">
        <f>CLASSEMENT!G96</f>
        <v>0</v>
      </c>
      <c r="G96" s="38">
        <f>CLASSEMENT!H96</f>
        <v>0</v>
      </c>
      <c r="H96" s="117">
        <f>IF(CLASSEMENT!I96=CLASSEMENT!I95,0,CLASSEMENT!I96-CLASSEMENT!$I$4)</f>
        <v>0</v>
      </c>
    </row>
    <row r="97" spans="1:8" ht="13.5">
      <c r="A97" s="48">
        <f>CLASSEMENT!$B97</f>
        <v>94</v>
      </c>
      <c r="B97" s="9">
        <f>CLASSEMENT!C97</f>
        <v>0</v>
      </c>
      <c r="C97" s="62">
        <f>CLASSEMENT!D97</f>
        <v>0</v>
      </c>
      <c r="D97" s="63"/>
      <c r="E97" s="38">
        <f>CLASSEMENT!F97</f>
        <v>0</v>
      </c>
      <c r="F97" s="20">
        <f>CLASSEMENT!G97</f>
        <v>0</v>
      </c>
      <c r="G97" s="38">
        <f>CLASSEMENT!H97</f>
        <v>0</v>
      </c>
      <c r="H97" s="117">
        <f>IF(CLASSEMENT!I97=CLASSEMENT!I96,0,CLASSEMENT!I97-CLASSEMENT!$I$4)</f>
        <v>0</v>
      </c>
    </row>
    <row r="98" spans="1:8" ht="13.5">
      <c r="A98" s="48">
        <f>CLASSEMENT!$B98</f>
        <v>95</v>
      </c>
      <c r="B98" s="9">
        <f>CLASSEMENT!C98</f>
        <v>0</v>
      </c>
      <c r="C98" s="62">
        <f>CLASSEMENT!D98</f>
        <v>0</v>
      </c>
      <c r="D98" s="63"/>
      <c r="E98" s="38">
        <f>CLASSEMENT!F98</f>
        <v>0</v>
      </c>
      <c r="F98" s="20">
        <f>CLASSEMENT!G98</f>
        <v>0</v>
      </c>
      <c r="G98" s="38">
        <f>CLASSEMENT!H98</f>
        <v>0</v>
      </c>
      <c r="H98" s="117">
        <f>IF(CLASSEMENT!I98=CLASSEMENT!I97,0,CLASSEMENT!I98-CLASSEMENT!$I$4)</f>
        <v>0</v>
      </c>
    </row>
    <row r="99" spans="1:8" ht="13.5">
      <c r="A99" s="48">
        <f>CLASSEMENT!$B99</f>
        <v>96</v>
      </c>
      <c r="B99" s="9">
        <f>CLASSEMENT!C99</f>
        <v>0</v>
      </c>
      <c r="C99" s="62">
        <f>CLASSEMENT!D99</f>
        <v>0</v>
      </c>
      <c r="D99" s="63"/>
      <c r="E99" s="38">
        <f>CLASSEMENT!F99</f>
        <v>0</v>
      </c>
      <c r="F99" s="20">
        <f>CLASSEMENT!G99</f>
        <v>0</v>
      </c>
      <c r="G99" s="38">
        <f>CLASSEMENT!H99</f>
        <v>0</v>
      </c>
      <c r="H99" s="117">
        <f>IF(CLASSEMENT!I99=CLASSEMENT!I98,0,CLASSEMENT!I99-CLASSEMENT!$I$4)</f>
        <v>0</v>
      </c>
    </row>
    <row r="100" spans="1:8" ht="13.5">
      <c r="A100" s="48">
        <f>CLASSEMENT!$B100</f>
        <v>97</v>
      </c>
      <c r="B100" s="9">
        <f>CLASSEMENT!C100</f>
        <v>0</v>
      </c>
      <c r="C100" s="62">
        <f>CLASSEMENT!D100</f>
        <v>0</v>
      </c>
      <c r="D100" s="63"/>
      <c r="E100" s="38">
        <f>CLASSEMENT!F100</f>
        <v>0</v>
      </c>
      <c r="F100" s="20">
        <f>CLASSEMENT!G100</f>
        <v>0</v>
      </c>
      <c r="G100" s="38">
        <f>CLASSEMENT!H100</f>
        <v>0</v>
      </c>
      <c r="H100" s="117">
        <f>IF(CLASSEMENT!I100=CLASSEMENT!I99,0,CLASSEMENT!I100-CLASSEMENT!$I$4)</f>
        <v>0</v>
      </c>
    </row>
    <row r="101" spans="1:8" ht="13.5">
      <c r="A101" s="48">
        <f>CLASSEMENT!$B101</f>
        <v>98</v>
      </c>
      <c r="B101" s="9">
        <f>CLASSEMENT!C101</f>
        <v>0</v>
      </c>
      <c r="C101" s="62">
        <f>CLASSEMENT!D101</f>
        <v>0</v>
      </c>
      <c r="D101" s="63"/>
      <c r="E101" s="38">
        <f>CLASSEMENT!F101</f>
        <v>0</v>
      </c>
      <c r="F101" s="20">
        <f>CLASSEMENT!G101</f>
        <v>0</v>
      </c>
      <c r="G101" s="38">
        <f>CLASSEMENT!H101</f>
        <v>0</v>
      </c>
      <c r="H101" s="117">
        <f>IF(CLASSEMENT!I101=CLASSEMENT!I100,0,CLASSEMENT!I101-CLASSEMENT!$I$4)</f>
        <v>0</v>
      </c>
    </row>
    <row r="102" spans="1:8" ht="13.5">
      <c r="A102" s="48">
        <f>CLASSEMENT!$B102</f>
        <v>99</v>
      </c>
      <c r="B102" s="9">
        <f>CLASSEMENT!C102</f>
        <v>0</v>
      </c>
      <c r="C102" s="62">
        <f>CLASSEMENT!D102</f>
        <v>0</v>
      </c>
      <c r="D102" s="63"/>
      <c r="E102" s="38">
        <f>CLASSEMENT!F102</f>
        <v>0</v>
      </c>
      <c r="F102" s="20">
        <f>CLASSEMENT!G102</f>
        <v>0</v>
      </c>
      <c r="G102" s="38">
        <f>CLASSEMENT!H102</f>
        <v>0</v>
      </c>
      <c r="H102" s="117">
        <f>IF(CLASSEMENT!I102=CLASSEMENT!I101,0,CLASSEMENT!I102-CLASSEMENT!$I$4)</f>
        <v>0</v>
      </c>
    </row>
    <row r="103" spans="1:8" ht="13.5">
      <c r="A103" s="48">
        <f>CLASSEMENT!$B103</f>
        <v>100</v>
      </c>
      <c r="B103" s="9">
        <f>CLASSEMENT!C103</f>
        <v>0</v>
      </c>
      <c r="C103" s="62">
        <f>CLASSEMENT!D103</f>
        <v>0</v>
      </c>
      <c r="D103" s="63"/>
      <c r="E103" s="38">
        <f>CLASSEMENT!F103</f>
        <v>0</v>
      </c>
      <c r="F103" s="20">
        <f>CLASSEMENT!G103</f>
        <v>0</v>
      </c>
      <c r="G103" s="38">
        <f>CLASSEMENT!H103</f>
        <v>0</v>
      </c>
      <c r="H103" s="117">
        <f>IF(CLASSEMENT!I103=CLASSEMENT!I102,0,CLASSEMENT!I103-CLASSEMENT!$I$4)</f>
        <v>0</v>
      </c>
    </row>
    <row r="104" spans="1:8" ht="13.5">
      <c r="A104" s="48">
        <f>CLASSEMENT!$B104</f>
        <v>101</v>
      </c>
      <c r="B104" s="9">
        <f>CLASSEMENT!C104</f>
        <v>0</v>
      </c>
      <c r="C104" s="62">
        <f>CLASSEMENT!D104</f>
        <v>0</v>
      </c>
      <c r="D104" s="63"/>
      <c r="E104" s="38">
        <f>CLASSEMENT!F104</f>
        <v>0</v>
      </c>
      <c r="F104" s="20">
        <f>CLASSEMENT!G104</f>
        <v>0</v>
      </c>
      <c r="G104" s="38">
        <f>CLASSEMENT!H104</f>
        <v>0</v>
      </c>
      <c r="H104" s="117">
        <f>IF(CLASSEMENT!I104=CLASSEMENT!I103,0,CLASSEMENT!I104-CLASSEMENT!$I$4)</f>
        <v>0</v>
      </c>
    </row>
    <row r="105" spans="1:8" ht="13.5">
      <c r="A105" s="48">
        <f>CLASSEMENT!$B105</f>
        <v>102</v>
      </c>
      <c r="B105" s="9">
        <f>CLASSEMENT!C105</f>
        <v>0</v>
      </c>
      <c r="C105" s="62">
        <f>CLASSEMENT!D105</f>
        <v>0</v>
      </c>
      <c r="D105" s="63"/>
      <c r="E105" s="38">
        <f>CLASSEMENT!F105</f>
        <v>0</v>
      </c>
      <c r="F105" s="20">
        <f>CLASSEMENT!G105</f>
        <v>0</v>
      </c>
      <c r="G105" s="38">
        <f>CLASSEMENT!H105</f>
        <v>0</v>
      </c>
      <c r="H105" s="117">
        <f>IF(CLASSEMENT!I105=CLASSEMENT!I104,0,CLASSEMENT!I105-CLASSEMENT!$I$4)</f>
        <v>0</v>
      </c>
    </row>
    <row r="106" spans="1:8" ht="13.5">
      <c r="A106" s="48">
        <f>CLASSEMENT!$B106</f>
        <v>103</v>
      </c>
      <c r="B106" s="9">
        <f>CLASSEMENT!C106</f>
        <v>0</v>
      </c>
      <c r="C106" s="62">
        <f>CLASSEMENT!D106</f>
        <v>0</v>
      </c>
      <c r="D106" s="63"/>
      <c r="E106" s="38">
        <f>CLASSEMENT!F106</f>
        <v>0</v>
      </c>
      <c r="F106" s="20">
        <f>CLASSEMENT!G106</f>
        <v>0</v>
      </c>
      <c r="G106" s="38">
        <f>CLASSEMENT!H106</f>
        <v>0</v>
      </c>
      <c r="H106" s="117">
        <f>IF(CLASSEMENT!I106=CLASSEMENT!I105,0,CLASSEMENT!I106-CLASSEMENT!$I$4)</f>
        <v>0</v>
      </c>
    </row>
    <row r="107" spans="1:8" ht="13.5">
      <c r="A107" s="48">
        <f>CLASSEMENT!$B107</f>
        <v>104</v>
      </c>
      <c r="B107" s="9">
        <f>CLASSEMENT!C107</f>
        <v>0</v>
      </c>
      <c r="C107" s="62">
        <f>CLASSEMENT!D107</f>
        <v>0</v>
      </c>
      <c r="D107" s="63"/>
      <c r="E107" s="38">
        <f>CLASSEMENT!F107</f>
        <v>0</v>
      </c>
      <c r="F107" s="20">
        <f>CLASSEMENT!G107</f>
        <v>0</v>
      </c>
      <c r="G107" s="38">
        <f>CLASSEMENT!H107</f>
        <v>0</v>
      </c>
      <c r="H107" s="117">
        <f>IF(CLASSEMENT!I107=CLASSEMENT!I106,0,CLASSEMENT!I107-CLASSEMENT!$I$4)</f>
        <v>0</v>
      </c>
    </row>
    <row r="108" spans="1:8" ht="13.5">
      <c r="A108" s="48">
        <f>CLASSEMENT!$B108</f>
        <v>105</v>
      </c>
      <c r="B108" s="9">
        <f>CLASSEMENT!C108</f>
        <v>0</v>
      </c>
      <c r="C108" s="62">
        <f>CLASSEMENT!D108</f>
        <v>0</v>
      </c>
      <c r="D108" s="63"/>
      <c r="E108" s="38">
        <f>CLASSEMENT!F108</f>
        <v>0</v>
      </c>
      <c r="F108" s="20">
        <f>CLASSEMENT!G108</f>
        <v>0</v>
      </c>
      <c r="G108" s="38">
        <f>CLASSEMENT!H108</f>
        <v>0</v>
      </c>
      <c r="H108" s="117">
        <f>IF(CLASSEMENT!I108=CLASSEMENT!I107,0,CLASSEMENT!I108-CLASSEMENT!$I$4)</f>
        <v>0</v>
      </c>
    </row>
    <row r="109" spans="1:8" ht="13.5">
      <c r="A109" s="48">
        <f>CLASSEMENT!$B109</f>
        <v>106</v>
      </c>
      <c r="B109" s="9">
        <f>CLASSEMENT!C109</f>
        <v>0</v>
      </c>
      <c r="C109" s="62">
        <f>CLASSEMENT!D109</f>
        <v>0</v>
      </c>
      <c r="D109" s="63"/>
      <c r="E109" s="38">
        <f>CLASSEMENT!F109</f>
        <v>0</v>
      </c>
      <c r="F109" s="20">
        <f>CLASSEMENT!G109</f>
        <v>0</v>
      </c>
      <c r="G109" s="38">
        <f>CLASSEMENT!H109</f>
        <v>0</v>
      </c>
      <c r="H109" s="117">
        <f>IF(CLASSEMENT!I109=CLASSEMENT!I108,0,CLASSEMENT!I109-CLASSEMENT!$I$4)</f>
        <v>0</v>
      </c>
    </row>
    <row r="110" spans="1:8" ht="13.5">
      <c r="A110" s="48">
        <f>CLASSEMENT!$B110</f>
        <v>107</v>
      </c>
      <c r="B110" s="9">
        <f>CLASSEMENT!C110</f>
        <v>0</v>
      </c>
      <c r="C110" s="62">
        <f>CLASSEMENT!D110</f>
        <v>0</v>
      </c>
      <c r="D110" s="63"/>
      <c r="E110" s="38">
        <f>CLASSEMENT!F110</f>
        <v>0</v>
      </c>
      <c r="F110" s="20">
        <f>CLASSEMENT!G110</f>
        <v>0</v>
      </c>
      <c r="G110" s="38">
        <f>CLASSEMENT!H110</f>
        <v>0</v>
      </c>
      <c r="H110" s="117">
        <f>IF(CLASSEMENT!I110=CLASSEMENT!I109,0,CLASSEMENT!I110-CLASSEMENT!$I$4)</f>
        <v>0</v>
      </c>
    </row>
    <row r="111" spans="1:8" ht="13.5">
      <c r="A111" s="48">
        <f>CLASSEMENT!$B111</f>
        <v>108</v>
      </c>
      <c r="B111" s="9">
        <f>CLASSEMENT!C111</f>
        <v>0</v>
      </c>
      <c r="C111" s="62">
        <f>CLASSEMENT!D111</f>
        <v>0</v>
      </c>
      <c r="D111" s="63"/>
      <c r="E111" s="38">
        <f>CLASSEMENT!F111</f>
        <v>0</v>
      </c>
      <c r="F111" s="20">
        <f>CLASSEMENT!G111</f>
        <v>0</v>
      </c>
      <c r="G111" s="38">
        <f>CLASSEMENT!H111</f>
        <v>0</v>
      </c>
      <c r="H111" s="117">
        <f>IF(CLASSEMENT!I111=CLASSEMENT!I110,0,CLASSEMENT!I111-CLASSEMENT!$I$4)</f>
        <v>0</v>
      </c>
    </row>
    <row r="112" spans="1:8" ht="13.5">
      <c r="A112" s="48">
        <f>CLASSEMENT!$B112</f>
        <v>109</v>
      </c>
      <c r="B112" s="9">
        <f>CLASSEMENT!C112</f>
        <v>0</v>
      </c>
      <c r="C112" s="62">
        <f>CLASSEMENT!D112</f>
        <v>0</v>
      </c>
      <c r="D112" s="63"/>
      <c r="E112" s="38">
        <f>CLASSEMENT!F112</f>
        <v>0</v>
      </c>
      <c r="F112" s="20">
        <f>CLASSEMENT!G112</f>
        <v>0</v>
      </c>
      <c r="G112" s="38">
        <f>CLASSEMENT!H112</f>
        <v>0</v>
      </c>
      <c r="H112" s="117">
        <f>IF(CLASSEMENT!I112=CLASSEMENT!I111,0,CLASSEMENT!I112-CLASSEMENT!$I$4)</f>
        <v>0</v>
      </c>
    </row>
    <row r="113" spans="1:8" ht="13.5">
      <c r="A113" s="48">
        <f>CLASSEMENT!$B113</f>
        <v>110</v>
      </c>
      <c r="B113" s="9">
        <f>CLASSEMENT!C113</f>
        <v>0</v>
      </c>
      <c r="C113" s="62">
        <f>CLASSEMENT!D113</f>
        <v>0</v>
      </c>
      <c r="D113" s="63"/>
      <c r="E113" s="38">
        <f>CLASSEMENT!F113</f>
        <v>0</v>
      </c>
      <c r="F113" s="20">
        <f>CLASSEMENT!G113</f>
        <v>0</v>
      </c>
      <c r="G113" s="38">
        <f>CLASSEMENT!H113</f>
        <v>0</v>
      </c>
      <c r="H113" s="117">
        <f>IF(CLASSEMENT!I113=CLASSEMENT!I112,0,CLASSEMENT!I113-CLASSEMENT!$I$4)</f>
        <v>0</v>
      </c>
    </row>
    <row r="114" spans="1:8" ht="13.5">
      <c r="A114" s="48">
        <f>CLASSEMENT!$B114</f>
        <v>111</v>
      </c>
      <c r="B114" s="9">
        <f>CLASSEMENT!C114</f>
        <v>0</v>
      </c>
      <c r="C114" s="62">
        <f>CLASSEMENT!D114</f>
        <v>0</v>
      </c>
      <c r="D114" s="63"/>
      <c r="E114" s="38">
        <f>CLASSEMENT!F114</f>
        <v>0</v>
      </c>
      <c r="F114" s="20">
        <f>CLASSEMENT!G114</f>
        <v>0</v>
      </c>
      <c r="G114" s="38">
        <f>CLASSEMENT!H114</f>
        <v>0</v>
      </c>
      <c r="H114" s="117">
        <f>IF(CLASSEMENT!I114=CLASSEMENT!I113,0,CLASSEMENT!I114-CLASSEMENT!$I$4)</f>
        <v>0</v>
      </c>
    </row>
    <row r="115" spans="1:8" ht="13.5">
      <c r="A115" s="48">
        <f>CLASSEMENT!$B115</f>
        <v>112</v>
      </c>
      <c r="B115" s="9">
        <f>CLASSEMENT!C115</f>
        <v>0</v>
      </c>
      <c r="C115" s="62">
        <f>CLASSEMENT!D115</f>
        <v>0</v>
      </c>
      <c r="D115" s="63"/>
      <c r="E115" s="38">
        <f>CLASSEMENT!F115</f>
        <v>0</v>
      </c>
      <c r="F115" s="20">
        <f>CLASSEMENT!G115</f>
        <v>0</v>
      </c>
      <c r="G115" s="38">
        <f>CLASSEMENT!H115</f>
        <v>0</v>
      </c>
      <c r="H115" s="117">
        <f>IF(CLASSEMENT!I115=CLASSEMENT!I114,0,CLASSEMENT!I115-CLASSEMENT!$I$4)</f>
        <v>0</v>
      </c>
    </row>
    <row r="116" spans="1:8" ht="13.5">
      <c r="A116" s="48">
        <f>CLASSEMENT!$B116</f>
        <v>113</v>
      </c>
      <c r="B116" s="9">
        <f>CLASSEMENT!C116</f>
        <v>0</v>
      </c>
      <c r="C116" s="62">
        <f>CLASSEMENT!D116</f>
        <v>0</v>
      </c>
      <c r="D116" s="63"/>
      <c r="E116" s="38">
        <f>CLASSEMENT!F116</f>
        <v>0</v>
      </c>
      <c r="F116" s="20">
        <f>CLASSEMENT!G116</f>
        <v>0</v>
      </c>
      <c r="G116" s="38">
        <f>CLASSEMENT!H116</f>
        <v>0</v>
      </c>
      <c r="H116" s="117">
        <f>IF(CLASSEMENT!I116=CLASSEMENT!I115,0,CLASSEMENT!I116-CLASSEMENT!$I$4)</f>
        <v>0</v>
      </c>
    </row>
    <row r="117" spans="1:8" ht="13.5">
      <c r="A117" s="48">
        <f>CLASSEMENT!$B117</f>
        <v>114</v>
      </c>
      <c r="B117" s="9">
        <f>CLASSEMENT!C117</f>
        <v>0</v>
      </c>
      <c r="C117" s="62">
        <f>CLASSEMENT!D117</f>
        <v>0</v>
      </c>
      <c r="D117" s="63"/>
      <c r="E117" s="38">
        <f>CLASSEMENT!F117</f>
        <v>0</v>
      </c>
      <c r="F117" s="20">
        <f>CLASSEMENT!G117</f>
        <v>0</v>
      </c>
      <c r="G117" s="38">
        <f>CLASSEMENT!H117</f>
        <v>0</v>
      </c>
      <c r="H117" s="117">
        <f>IF(CLASSEMENT!I117=CLASSEMENT!I116,0,CLASSEMENT!I117-CLASSEMENT!$I$4)</f>
        <v>0</v>
      </c>
    </row>
    <row r="118" spans="1:8" ht="13.5">
      <c r="A118" s="48">
        <f>CLASSEMENT!$B118</f>
        <v>115</v>
      </c>
      <c r="B118" s="9">
        <f>CLASSEMENT!C118</f>
        <v>0</v>
      </c>
      <c r="C118" s="62">
        <f>CLASSEMENT!D118</f>
        <v>0</v>
      </c>
      <c r="D118" s="63"/>
      <c r="E118" s="38">
        <f>CLASSEMENT!F118</f>
        <v>0</v>
      </c>
      <c r="F118" s="20">
        <f>CLASSEMENT!G118</f>
        <v>0</v>
      </c>
      <c r="G118" s="38">
        <f>CLASSEMENT!H118</f>
        <v>0</v>
      </c>
      <c r="H118" s="117">
        <f>IF(CLASSEMENT!I118=CLASSEMENT!I117,0,CLASSEMENT!I118-CLASSEMENT!$I$4)</f>
        <v>0</v>
      </c>
    </row>
    <row r="119" spans="1:8" ht="13.5">
      <c r="A119" s="24"/>
      <c r="B119" s="10"/>
      <c r="C119" s="25"/>
      <c r="D119" s="26"/>
      <c r="E119" s="26"/>
      <c r="F119" s="26"/>
      <c r="G119" s="26"/>
      <c r="H119" s="27"/>
    </row>
    <row r="120" spans="1:8" ht="18">
      <c r="B120" s="142" t="e">
        <f>IF(Inscription!#REF!="oui","CHALLENGE","PRIX D EQUIPE")</f>
        <v>#REF!</v>
      </c>
      <c r="C120" s="22"/>
      <c r="F120" s="308" t="s">
        <v>109</v>
      </c>
      <c r="G120" s="309"/>
      <c r="H120" s="126">
        <f>COUNTA('PRIX D EQUIPE'!B5:B39)</f>
        <v>0</v>
      </c>
    </row>
    <row r="121" spans="1:8">
      <c r="B121" s="22"/>
      <c r="C121" s="22"/>
      <c r="D121" s="22"/>
      <c r="E121" s="22"/>
      <c r="F121" s="40"/>
      <c r="G121" s="41"/>
      <c r="H121" s="41"/>
    </row>
    <row r="122" spans="1:8" ht="15.75">
      <c r="A122" s="22">
        <v>1</v>
      </c>
      <c r="B122" s="22">
        <f>CLASSEMENT!AC45</f>
        <v>0</v>
      </c>
      <c r="C122" s="22"/>
      <c r="D122" s="34">
        <f>CLASSEMENT!AD45</f>
        <v>1000</v>
      </c>
      <c r="E122" s="34">
        <f>CLASSEMENT!AF45</f>
        <v>1000</v>
      </c>
      <c r="F122" s="42">
        <f>CLASSEMENT!AH45</f>
        <v>1000</v>
      </c>
      <c r="G122" s="43">
        <f t="shared" ref="G122:G136" si="0">IF(B122=" "," ",IF(E122&gt;200,D122,IF(F122&gt;200,SUM(D122+E122),IF($B122&gt;0,SUM(D122+E122+F122)," "))))</f>
        <v>1000</v>
      </c>
      <c r="H122" s="44" t="str">
        <f t="shared" ref="H122:H136" si="1">IF(B122=" "," ",IF(D122&gt;200," ",IF(E122&gt;200,"(1H.)",IF(F122&gt;200,"(2 H.)"," "))))</f>
        <v xml:space="preserve"> </v>
      </c>
    </row>
    <row r="123" spans="1:8" ht="15.75">
      <c r="A123" s="22">
        <v>2</v>
      </c>
      <c r="B123" s="22">
        <f>CLASSEMENT!AC46</f>
        <v>0</v>
      </c>
      <c r="C123" s="22"/>
      <c r="D123" s="34">
        <f>CLASSEMENT!AD46</f>
        <v>1000</v>
      </c>
      <c r="E123" s="34">
        <f>CLASSEMENT!AF46</f>
        <v>1000</v>
      </c>
      <c r="F123" s="42">
        <f>CLASSEMENT!AH46</f>
        <v>1000</v>
      </c>
      <c r="G123" s="43">
        <f t="shared" si="0"/>
        <v>1000</v>
      </c>
      <c r="H123" s="44" t="str">
        <f t="shared" si="1"/>
        <v xml:space="preserve"> </v>
      </c>
    </row>
    <row r="124" spans="1:8" ht="15.75">
      <c r="A124" s="22">
        <v>3</v>
      </c>
      <c r="B124" s="22">
        <f>CLASSEMENT!AC47</f>
        <v>0</v>
      </c>
      <c r="C124" s="22"/>
      <c r="D124" s="34">
        <f>CLASSEMENT!AD47</f>
        <v>1000</v>
      </c>
      <c r="E124" s="34">
        <f>CLASSEMENT!AF47</f>
        <v>1000</v>
      </c>
      <c r="F124" s="42">
        <f>CLASSEMENT!AH47</f>
        <v>1000</v>
      </c>
      <c r="G124" s="43">
        <f t="shared" si="0"/>
        <v>1000</v>
      </c>
      <c r="H124" s="44" t="str">
        <f t="shared" si="1"/>
        <v xml:space="preserve"> </v>
      </c>
    </row>
    <row r="125" spans="1:8" ht="15.75">
      <c r="A125" s="22">
        <v>4</v>
      </c>
      <c r="B125" s="22">
        <f>CLASSEMENT!AC48</f>
        <v>0</v>
      </c>
      <c r="C125" s="22"/>
      <c r="D125" s="34">
        <f>CLASSEMENT!AD48</f>
        <v>1000</v>
      </c>
      <c r="E125" s="34">
        <f>CLASSEMENT!AF48</f>
        <v>1000</v>
      </c>
      <c r="F125" s="42">
        <f>CLASSEMENT!AH48</f>
        <v>1000</v>
      </c>
      <c r="G125" s="43">
        <f t="shared" si="0"/>
        <v>1000</v>
      </c>
      <c r="H125" s="44" t="str">
        <f t="shared" si="1"/>
        <v xml:space="preserve"> </v>
      </c>
    </row>
    <row r="126" spans="1:8" ht="15.75">
      <c r="A126" s="22">
        <v>5</v>
      </c>
      <c r="B126" s="22">
        <f>CLASSEMENT!AC49</f>
        <v>0</v>
      </c>
      <c r="C126" s="22"/>
      <c r="D126" s="34">
        <f>CLASSEMENT!AD49</f>
        <v>1000</v>
      </c>
      <c r="E126" s="34">
        <f>CLASSEMENT!AF49</f>
        <v>1000</v>
      </c>
      <c r="F126" s="42">
        <f>CLASSEMENT!AH49</f>
        <v>1000</v>
      </c>
      <c r="G126" s="43">
        <f t="shared" si="0"/>
        <v>1000</v>
      </c>
      <c r="H126" s="44" t="str">
        <f t="shared" si="1"/>
        <v xml:space="preserve"> </v>
      </c>
    </row>
    <row r="127" spans="1:8" ht="15.75">
      <c r="A127" s="22">
        <v>6</v>
      </c>
      <c r="B127" s="22">
        <f>CLASSEMENT!AC50</f>
        <v>0</v>
      </c>
      <c r="C127" s="22"/>
      <c r="D127" s="34">
        <f>CLASSEMENT!AD50</f>
        <v>1000</v>
      </c>
      <c r="E127" s="34">
        <f>CLASSEMENT!AF50</f>
        <v>1000</v>
      </c>
      <c r="F127" s="42">
        <f>CLASSEMENT!AH50</f>
        <v>1000</v>
      </c>
      <c r="G127" s="43">
        <f t="shared" si="0"/>
        <v>1000</v>
      </c>
      <c r="H127" s="44" t="str">
        <f t="shared" si="1"/>
        <v xml:space="preserve"> </v>
      </c>
    </row>
    <row r="128" spans="1:8" ht="15.75">
      <c r="A128" s="22">
        <v>7</v>
      </c>
      <c r="B128" s="22">
        <f>CLASSEMENT!AC51</f>
        <v>0</v>
      </c>
      <c r="C128" s="22"/>
      <c r="D128" s="34">
        <f>CLASSEMENT!AD51</f>
        <v>1000</v>
      </c>
      <c r="E128" s="34">
        <f>CLASSEMENT!AF51</f>
        <v>1000</v>
      </c>
      <c r="F128" s="42">
        <f>CLASSEMENT!AH51</f>
        <v>1000</v>
      </c>
      <c r="G128" s="43">
        <f t="shared" si="0"/>
        <v>1000</v>
      </c>
      <c r="H128" s="44" t="str">
        <f t="shared" si="1"/>
        <v xml:space="preserve"> </v>
      </c>
    </row>
    <row r="129" spans="1:8" ht="15.75">
      <c r="A129" s="22">
        <v>8</v>
      </c>
      <c r="B129" s="22">
        <f>CLASSEMENT!AC52</f>
        <v>0</v>
      </c>
      <c r="C129" s="22"/>
      <c r="D129" s="34">
        <f>CLASSEMENT!AD52</f>
        <v>1000</v>
      </c>
      <c r="E129" s="34">
        <f>CLASSEMENT!AF52</f>
        <v>1000</v>
      </c>
      <c r="F129" s="42">
        <f>CLASSEMENT!AH52</f>
        <v>1000</v>
      </c>
      <c r="G129" s="43">
        <f t="shared" si="0"/>
        <v>1000</v>
      </c>
      <c r="H129" s="44" t="str">
        <f t="shared" si="1"/>
        <v xml:space="preserve"> </v>
      </c>
    </row>
    <row r="130" spans="1:8" ht="15.75">
      <c r="A130" s="22">
        <v>9</v>
      </c>
      <c r="B130" s="22">
        <f>CLASSEMENT!AC53</f>
        <v>0</v>
      </c>
      <c r="C130" s="22"/>
      <c r="D130" s="34">
        <f>CLASSEMENT!AD53</f>
        <v>1000</v>
      </c>
      <c r="E130" s="34">
        <f>CLASSEMENT!AF53</f>
        <v>1000</v>
      </c>
      <c r="F130" s="42">
        <f>CLASSEMENT!AH53</f>
        <v>1000</v>
      </c>
      <c r="G130" s="43">
        <f t="shared" si="0"/>
        <v>1000</v>
      </c>
      <c r="H130" s="44" t="str">
        <f t="shared" si="1"/>
        <v xml:space="preserve"> </v>
      </c>
    </row>
    <row r="131" spans="1:8" ht="15.75">
      <c r="A131" s="22">
        <v>10</v>
      </c>
      <c r="B131" s="22">
        <f>CLASSEMENT!AC54</f>
        <v>0</v>
      </c>
      <c r="C131" s="22"/>
      <c r="D131" s="34">
        <f>CLASSEMENT!AD54</f>
        <v>1000</v>
      </c>
      <c r="E131" s="34">
        <f>CLASSEMENT!AF54</f>
        <v>1000</v>
      </c>
      <c r="F131" s="42">
        <f>CLASSEMENT!AH54</f>
        <v>1000</v>
      </c>
      <c r="G131" s="43">
        <f t="shared" si="0"/>
        <v>1000</v>
      </c>
      <c r="H131" s="44" t="str">
        <f t="shared" si="1"/>
        <v xml:space="preserve"> </v>
      </c>
    </row>
    <row r="132" spans="1:8" ht="15.75">
      <c r="A132" s="22">
        <v>11</v>
      </c>
      <c r="B132" s="22">
        <f>CLASSEMENT!AC55</f>
        <v>0</v>
      </c>
      <c r="C132" s="22"/>
      <c r="D132" s="34">
        <f>CLASSEMENT!AD55</f>
        <v>1000</v>
      </c>
      <c r="E132" s="34">
        <f>CLASSEMENT!AF55</f>
        <v>1000</v>
      </c>
      <c r="F132" s="42">
        <f>CLASSEMENT!AH55</f>
        <v>1000</v>
      </c>
      <c r="G132" s="43">
        <f t="shared" si="0"/>
        <v>1000</v>
      </c>
      <c r="H132" s="44" t="str">
        <f t="shared" si="1"/>
        <v xml:space="preserve"> </v>
      </c>
    </row>
    <row r="133" spans="1:8" ht="15.75">
      <c r="A133" s="22">
        <v>12</v>
      </c>
      <c r="B133" s="22">
        <f>CLASSEMENT!AC56</f>
        <v>0</v>
      </c>
      <c r="C133" s="22"/>
      <c r="D133" s="34">
        <f>CLASSEMENT!AD56</f>
        <v>1000</v>
      </c>
      <c r="E133" s="34">
        <f>CLASSEMENT!AF56</f>
        <v>1000</v>
      </c>
      <c r="F133" s="42">
        <f>CLASSEMENT!AH56</f>
        <v>1000</v>
      </c>
      <c r="G133" s="43">
        <f t="shared" si="0"/>
        <v>1000</v>
      </c>
      <c r="H133" s="44" t="str">
        <f t="shared" si="1"/>
        <v xml:space="preserve"> </v>
      </c>
    </row>
    <row r="134" spans="1:8" ht="15.75">
      <c r="A134" s="22">
        <v>13</v>
      </c>
      <c r="B134" s="22">
        <f>CLASSEMENT!AC57</f>
        <v>0</v>
      </c>
      <c r="C134" s="22"/>
      <c r="D134" s="34">
        <f>CLASSEMENT!AD57</f>
        <v>1000</v>
      </c>
      <c r="E134" s="34">
        <f>CLASSEMENT!AF57</f>
        <v>1000</v>
      </c>
      <c r="F134" s="42">
        <f>CLASSEMENT!AH57</f>
        <v>1000</v>
      </c>
      <c r="G134" s="43">
        <f t="shared" si="0"/>
        <v>1000</v>
      </c>
      <c r="H134" s="44" t="str">
        <f t="shared" si="1"/>
        <v xml:space="preserve"> </v>
      </c>
    </row>
    <row r="135" spans="1:8" ht="15.75">
      <c r="A135" s="22">
        <v>14</v>
      </c>
      <c r="B135" s="22">
        <f>CLASSEMENT!AC58</f>
        <v>0</v>
      </c>
      <c r="C135" s="22"/>
      <c r="D135" s="34">
        <f>CLASSEMENT!AD58</f>
        <v>1000</v>
      </c>
      <c r="E135" s="34">
        <f>CLASSEMENT!AF58</f>
        <v>1000</v>
      </c>
      <c r="F135" s="42">
        <f>CLASSEMENT!AH58</f>
        <v>1000</v>
      </c>
      <c r="G135" s="43">
        <f t="shared" si="0"/>
        <v>1000</v>
      </c>
      <c r="H135" s="44" t="str">
        <f t="shared" si="1"/>
        <v xml:space="preserve"> </v>
      </c>
    </row>
    <row r="136" spans="1:8" ht="15.75">
      <c r="A136" s="22">
        <v>15</v>
      </c>
      <c r="B136" s="22">
        <f>CLASSEMENT!AC59</f>
        <v>0</v>
      </c>
      <c r="C136" s="22"/>
      <c r="D136" s="34">
        <f>CLASSEMENT!AD59</f>
        <v>1000</v>
      </c>
      <c r="E136" s="34">
        <f>CLASSEMENT!AF59</f>
        <v>1000</v>
      </c>
      <c r="F136" s="42">
        <f>CLASSEMENT!AH59</f>
        <v>1000</v>
      </c>
      <c r="G136" s="43">
        <f t="shared" si="0"/>
        <v>1000</v>
      </c>
      <c r="H136" s="44" t="str">
        <f t="shared" si="1"/>
        <v xml:space="preserve"> </v>
      </c>
    </row>
  </sheetData>
  <mergeCells count="2">
    <mergeCell ref="F120:G120"/>
    <mergeCell ref="C3:D3"/>
  </mergeCells>
  <conditionalFormatting sqref="G122:H136">
    <cfRule type="cellIs" dxfId="3" priority="1" stopIfTrue="1" operator="equal">
      <formula>1000</formula>
    </cfRule>
  </conditionalFormatting>
  <conditionalFormatting sqref="D122:F136">
    <cfRule type="cellIs" dxfId="2" priority="2" stopIfTrue="1" operator="greaterThan">
      <formula>200</formula>
    </cfRule>
  </conditionalFormatting>
  <conditionalFormatting sqref="A4:A118">
    <cfRule type="cellIs" dxfId="1" priority="3" stopIfTrue="1" operator="equal">
      <formula>"EX-AEQ."</formula>
    </cfRule>
  </conditionalFormatting>
  <printOptions horizontalCentered="1"/>
  <pageMargins left="0.15748031496062992" right="0.15748031496062992" top="0.70866141732283472" bottom="0.6692913385826772" header="0.27559055118110237" footer="0.51181102362204722"/>
  <pageSetup paperSize="9" orientation="portrait" horizontalDpi="4294967295" verticalDpi="300" r:id="rId1"/>
  <headerFooter alignWithMargins="0"/>
</worksheet>
</file>

<file path=xl/worksheets/sheet8.xml><?xml version="1.0" encoding="utf-8"?>
<worksheet xmlns="http://schemas.openxmlformats.org/spreadsheetml/2006/main" xmlns:r="http://schemas.openxmlformats.org/officeDocument/2006/relationships">
  <sheetPr codeName="Feuil7">
    <tabColor rgb="FF00B0F0"/>
  </sheetPr>
  <dimension ref="A1:Q199"/>
  <sheetViews>
    <sheetView showGridLines="0" showZeros="0" tabSelected="1" defaultGridColor="0" topLeftCell="A40" colorId="62" zoomScaleNormal="100" workbookViewId="0">
      <selection sqref="A1:N71"/>
    </sheetView>
  </sheetViews>
  <sheetFormatPr baseColWidth="10" defaultRowHeight="12.75"/>
  <cols>
    <col min="1" max="2" width="7" style="1" customWidth="1"/>
    <col min="3" max="3" width="3.5703125" style="1" customWidth="1"/>
    <col min="4" max="4" width="6.5703125" style="1" customWidth="1"/>
    <col min="5" max="5" width="8.28515625" style="1" hidden="1" customWidth="1"/>
    <col min="6" max="6" width="12.140625" style="1" customWidth="1"/>
    <col min="7" max="7" width="6.7109375" style="1" hidden="1" customWidth="1"/>
    <col min="8" max="8" width="12.5703125" style="1" customWidth="1"/>
    <col min="9" max="12" width="7" style="1" customWidth="1"/>
    <col min="13" max="13" width="15.85546875" style="1" customWidth="1"/>
    <col min="14" max="14" width="10" style="1" customWidth="1"/>
    <col min="15" max="16" width="11.42578125" style="1" hidden="1" customWidth="1"/>
    <col min="17" max="16384" width="11.42578125" style="1"/>
  </cols>
  <sheetData>
    <row r="1" spans="1:17" ht="15" customHeight="1">
      <c r="A1" s="118"/>
      <c r="B1" s="118"/>
      <c r="C1" s="118"/>
      <c r="D1" s="118"/>
      <c r="E1" s="118"/>
      <c r="F1" s="118"/>
      <c r="G1" s="118"/>
      <c r="H1" s="118"/>
      <c r="I1" s="118"/>
      <c r="J1" s="118"/>
      <c r="K1" s="118"/>
      <c r="L1" s="118"/>
      <c r="M1" s="118"/>
      <c r="N1" s="118"/>
      <c r="O1" s="119"/>
      <c r="P1" s="119"/>
      <c r="Q1" s="120"/>
    </row>
    <row r="2" spans="1:17" ht="15" customHeight="1">
      <c r="A2" s="322" t="s">
        <v>15</v>
      </c>
      <c r="B2" s="322"/>
      <c r="C2" s="322"/>
      <c r="D2" s="337" t="str">
        <f>Inscription!D1</f>
        <v>Souvenir René ISSIOT</v>
      </c>
      <c r="E2" s="337"/>
      <c r="F2" s="337"/>
      <c r="G2" s="337"/>
      <c r="H2" s="337"/>
      <c r="I2" s="337"/>
      <c r="J2" s="337"/>
      <c r="K2" s="332" t="str">
        <f>IF(Inscription!$D$4&gt;0,"DATE :  "&amp;TEXT(Inscription!D$4,"jj mmmm aaaa"),"")</f>
        <v>DATE :  20 mars 2016</v>
      </c>
      <c r="L2" s="332"/>
      <c r="M2" s="332"/>
      <c r="N2" s="332"/>
      <c r="O2" s="119"/>
      <c r="P2" s="119"/>
      <c r="Q2" s="119"/>
    </row>
    <row r="3" spans="1:17" ht="15" customHeight="1">
      <c r="A3" s="322" t="s">
        <v>8</v>
      </c>
      <c r="B3" s="322"/>
      <c r="C3" s="322"/>
      <c r="D3" s="334" t="str">
        <f>Inscription!D3</f>
        <v>V.C SANSAC ARPAJON</v>
      </c>
      <c r="E3" s="334"/>
      <c r="F3" s="334"/>
      <c r="G3" s="334"/>
      <c r="H3" s="334"/>
      <c r="I3" s="334"/>
      <c r="J3" s="334"/>
      <c r="K3" s="333"/>
      <c r="L3" s="333"/>
      <c r="M3" s="333"/>
      <c r="N3" s="333"/>
      <c r="O3" s="119"/>
      <c r="P3" s="119"/>
      <c r="Q3" s="119"/>
    </row>
    <row r="4" spans="1:17" ht="15" customHeight="1">
      <c r="A4" s="322" t="s">
        <v>16</v>
      </c>
      <c r="B4" s="322"/>
      <c r="C4" s="322"/>
      <c r="D4" s="121" t="str">
        <f>Inscription!D5</f>
        <v>3ème catégorie - Juniors - PCO</v>
      </c>
      <c r="E4" s="121"/>
      <c r="F4" s="121"/>
      <c r="G4" s="121"/>
      <c r="H4" s="121"/>
      <c r="I4" s="121"/>
      <c r="J4" s="121"/>
      <c r="K4" s="122"/>
      <c r="L4" s="122"/>
      <c r="M4" s="122"/>
      <c r="N4" s="122"/>
      <c r="O4" s="119"/>
      <c r="P4" s="119"/>
      <c r="Q4" s="119"/>
    </row>
    <row r="5" spans="1:17" ht="15" customHeight="1">
      <c r="A5" s="322" t="s">
        <v>17</v>
      </c>
      <c r="B5" s="322"/>
      <c r="C5" s="322"/>
      <c r="D5" s="325" t="str">
        <f>Inscription!D2</f>
        <v>Sansac-de-Marmiesse</v>
      </c>
      <c r="E5" s="326"/>
      <c r="F5" s="326"/>
      <c r="G5" s="326"/>
      <c r="H5" s="326"/>
      <c r="I5" s="317" t="s">
        <v>18</v>
      </c>
      <c r="J5" s="317"/>
      <c r="K5" s="317"/>
      <c r="L5" s="123" t="str">
        <f>Inscription!G2</f>
        <v>CANTAL</v>
      </c>
      <c r="M5" s="124"/>
      <c r="N5" s="124"/>
      <c r="O5" s="119"/>
      <c r="P5" s="119"/>
      <c r="Q5" s="119"/>
    </row>
    <row r="6" spans="1:17" ht="15" customHeight="1">
      <c r="A6" s="321" t="s">
        <v>2</v>
      </c>
      <c r="B6" s="321"/>
      <c r="C6" s="323">
        <v>67</v>
      </c>
      <c r="D6" s="323"/>
      <c r="E6" s="323"/>
      <c r="F6" s="317" t="s">
        <v>3</v>
      </c>
      <c r="G6" s="317"/>
      <c r="H6" s="323">
        <v>67</v>
      </c>
      <c r="I6" s="323"/>
      <c r="J6" s="323"/>
      <c r="K6" s="321" t="s">
        <v>4</v>
      </c>
      <c r="L6" s="321"/>
      <c r="M6" s="324">
        <v>62</v>
      </c>
      <c r="N6" s="324"/>
      <c r="O6" s="119"/>
      <c r="P6" s="119"/>
      <c r="Q6" s="119"/>
    </row>
    <row r="7" spans="1:17" ht="15" customHeight="1">
      <c r="A7" s="318" t="s">
        <v>19</v>
      </c>
      <c r="B7" s="318"/>
      <c r="C7" s="318"/>
      <c r="D7" s="318"/>
      <c r="E7" s="318"/>
      <c r="F7" s="318"/>
      <c r="G7" s="318"/>
      <c r="H7" s="318"/>
      <c r="I7" s="318"/>
      <c r="J7" s="318"/>
      <c r="K7" s="318"/>
      <c r="L7" s="318"/>
      <c r="M7" s="318"/>
      <c r="N7" s="318"/>
      <c r="O7" s="119"/>
      <c r="P7" s="119"/>
      <c r="Q7" s="119"/>
    </row>
    <row r="8" spans="1:17" ht="15" customHeight="1">
      <c r="A8" s="125"/>
      <c r="B8" s="125"/>
      <c r="C8" s="125"/>
      <c r="D8" s="125"/>
      <c r="E8" s="125"/>
      <c r="F8" s="125"/>
      <c r="G8" s="339" t="s">
        <v>21</v>
      </c>
      <c r="H8" s="339"/>
      <c r="I8" s="338"/>
      <c r="J8" s="338"/>
      <c r="K8" s="319" t="s">
        <v>20</v>
      </c>
      <c r="L8" s="320"/>
      <c r="M8" s="327">
        <f>Inscription!F6</f>
        <v>76.5</v>
      </c>
      <c r="N8" s="328"/>
      <c r="O8" s="127"/>
      <c r="P8" s="119"/>
      <c r="Q8" s="119"/>
    </row>
    <row r="9" spans="1:17" ht="15" customHeight="1">
      <c r="A9" s="128" t="s">
        <v>26</v>
      </c>
      <c r="B9" s="129" t="s">
        <v>0</v>
      </c>
      <c r="C9" s="329" t="s">
        <v>30</v>
      </c>
      <c r="D9" s="330"/>
      <c r="E9" s="330"/>
      <c r="F9" s="330"/>
      <c r="G9" s="331"/>
      <c r="H9" s="329" t="s">
        <v>1</v>
      </c>
      <c r="I9" s="330"/>
      <c r="J9" s="331"/>
      <c r="K9" s="335" t="s">
        <v>12</v>
      </c>
      <c r="L9" s="336"/>
      <c r="M9" s="130" t="s">
        <v>32</v>
      </c>
      <c r="N9" s="131" t="s">
        <v>13</v>
      </c>
      <c r="O9" s="119"/>
      <c r="P9" s="119"/>
      <c r="Q9" s="119"/>
    </row>
    <row r="10" spans="1:17" ht="15" customHeight="1">
      <c r="A10" s="13">
        <v>38</v>
      </c>
      <c r="B10" s="132">
        <f>CLASSEMENT!$B4</f>
        <v>1</v>
      </c>
      <c r="C10" s="32" t="str">
        <f>IF(A10&gt;0,CONCATENATE((VLOOKUP($A10,Inscription!$A$10:$G$165,3,FALSE)),"   ",(VLOOKUP($A10,Inscription!$A$10:$G$165,4,FALSE)))," ")</f>
        <v>PRADIER   Yvan</v>
      </c>
      <c r="D10" s="35"/>
      <c r="E10" s="35"/>
      <c r="F10" s="35"/>
      <c r="G10" s="35"/>
      <c r="H10" s="314" t="str">
        <f>IF(A10&gt;0,(VLOOKUP($A10,Inscription!$A$10:$G$165,5,FALSE))," ")</f>
        <v>U.S.P ISSOIRIENNE</v>
      </c>
      <c r="I10" s="315"/>
      <c r="J10" s="316"/>
      <c r="K10" s="312" t="str">
        <f>IF(A10&gt;0,(VLOOKUP($A10,Inscription!$A$10:$G$165,7,FALSE))," ")</f>
        <v>0463013030</v>
      </c>
      <c r="L10" s="313"/>
      <c r="M10" s="37" t="str">
        <f>IF(A10&gt;0,(VLOOKUP($A10,Inscription!$A$10:$G$165,6,FALSE))," ")</f>
        <v xml:space="preserve">3ème Catégorie </v>
      </c>
      <c r="N10" s="238" t="s">
        <v>439</v>
      </c>
      <c r="O10" s="119"/>
      <c r="P10" s="133">
        <f>CLASSEMENT!C4</f>
        <v>0</v>
      </c>
      <c r="Q10" s="119"/>
    </row>
    <row r="11" spans="1:17" ht="15" customHeight="1">
      <c r="A11" s="13">
        <v>57</v>
      </c>
      <c r="B11" s="132">
        <f>CLASSEMENT!$B5</f>
        <v>2</v>
      </c>
      <c r="C11" s="32" t="str">
        <f>IF(A11&gt;0,CONCATENATE((VLOOKUP($A11,Inscription!$A$10:$G$165,3,FALSE)),"   ",(VLOOKUP($A11,Inscription!$A$10:$G$165,4,FALSE)))," ")</f>
        <v>GOUBERT   Kevin</v>
      </c>
      <c r="D11" s="35"/>
      <c r="E11" s="35"/>
      <c r="F11" s="35"/>
      <c r="G11" s="35"/>
      <c r="H11" s="314" t="str">
        <f>IF(A11&gt;0,(VLOOKUP($A11,Inscription!$A$10:$G$165,5,FALSE))," ")</f>
        <v>C.R.4 CHEMINS/ROANNE</v>
      </c>
      <c r="I11" s="315"/>
      <c r="J11" s="316"/>
      <c r="K11" s="312" t="str">
        <f>IF(A11&gt;0,(VLOOKUP($A11,Inscription!$A$10:$G$165,7,FALSE))," ")</f>
        <v>2442015591</v>
      </c>
      <c r="L11" s="313"/>
      <c r="M11" s="37" t="str">
        <f>IF(A11&gt;0,(VLOOKUP($A11,Inscription!$A$10:$G$165,6,FALSE))," ")</f>
        <v xml:space="preserve">3ème Catégorie </v>
      </c>
      <c r="N11" s="116"/>
      <c r="O11" s="119"/>
      <c r="P11" s="133">
        <f>CLASSEMENT!C5</f>
        <v>0</v>
      </c>
      <c r="Q11" s="119"/>
    </row>
    <row r="12" spans="1:17" ht="15" customHeight="1">
      <c r="A12" s="13">
        <v>58</v>
      </c>
      <c r="B12" s="132">
        <f>CLASSEMENT!$B6</f>
        <v>3</v>
      </c>
      <c r="C12" s="32" t="str">
        <f>IF(A12&gt;0,CONCATENATE((VLOOKUP($A12,Inscription!$A$10:$G$165,3,FALSE)),"   ",(VLOOKUP($A12,Inscription!$A$10:$G$165,4,FALSE)))," ")</f>
        <v>DELAVAUX   Thimothée</v>
      </c>
      <c r="D12" s="35"/>
      <c r="E12" s="35"/>
      <c r="F12" s="35"/>
      <c r="G12" s="35"/>
      <c r="H12" s="314" t="str">
        <f>IF(A12&gt;0,(VLOOKUP($A12,Inscription!$A$10:$G$165,5,FALSE))," ")</f>
        <v>E. C. CLERMONT-FERRAND</v>
      </c>
      <c r="I12" s="315"/>
      <c r="J12" s="316"/>
      <c r="K12" s="312" t="str">
        <f>IF(A12&gt;0,(VLOOKUP($A12,Inscription!$A$10:$G$165,7,FALSE))," ")</f>
        <v>0463001097</v>
      </c>
      <c r="L12" s="313"/>
      <c r="M12" s="37" t="str">
        <f>IF(A12&gt;0,(VLOOKUP($A12,Inscription!$A$10:$G$165,6,FALSE))," ")</f>
        <v>Pass`Cyclisme Open (D1)</v>
      </c>
      <c r="N12" s="239"/>
      <c r="O12" s="119"/>
      <c r="P12" s="133">
        <f>CLASSEMENT!C6</f>
        <v>0</v>
      </c>
      <c r="Q12" s="119"/>
    </row>
    <row r="13" spans="1:17" ht="15" customHeight="1">
      <c r="A13" s="13">
        <v>22</v>
      </c>
      <c r="B13" s="132">
        <f>CLASSEMENT!$B7</f>
        <v>4</v>
      </c>
      <c r="C13" s="32" t="str">
        <f>IF(A13&gt;0,CONCATENATE((VLOOKUP($A13,Inscription!$A$10:$G$165,3,FALSE)),"   ",(VLOOKUP($A13,Inscription!$A$10:$G$165,4,FALSE)))," ")</f>
        <v>PRUNET   Antoine</v>
      </c>
      <c r="D13" s="35"/>
      <c r="E13" s="35"/>
      <c r="F13" s="35"/>
      <c r="G13" s="35"/>
      <c r="H13" s="314" t="str">
        <f>IF(A13&gt;0,(VLOOKUP($A13,Inscription!$A$10:$G$165,5,FALSE))," ")</f>
        <v>A.C.V. AURILLACOIS</v>
      </c>
      <c r="I13" s="315"/>
      <c r="J13" s="316"/>
      <c r="K13" s="312" t="str">
        <f>IF(A13&gt;0,(VLOOKUP($A13,Inscription!$A$10:$G$165,7,FALSE))," ")</f>
        <v>0415060031</v>
      </c>
      <c r="L13" s="313"/>
      <c r="M13" s="37" t="str">
        <f>IF(A13&gt;0,(VLOOKUP($A13,Inscription!$A$10:$G$165,6,FALSE))," ")</f>
        <v xml:space="preserve">Junior </v>
      </c>
      <c r="N13" s="239"/>
      <c r="O13" s="119"/>
      <c r="P13" s="133">
        <f>CLASSEMENT!C7</f>
        <v>0</v>
      </c>
      <c r="Q13" s="119"/>
    </row>
    <row r="14" spans="1:17" ht="15" customHeight="1">
      <c r="A14" s="13">
        <v>36</v>
      </c>
      <c r="B14" s="132">
        <f>CLASSEMENT!$B8</f>
        <v>5</v>
      </c>
      <c r="C14" s="32" t="str">
        <f>IF(A14&gt;0,CONCATENATE((VLOOKUP($A14,Inscription!$A$10:$G$165,3,FALSE)),"   ",(VLOOKUP($A14,Inscription!$A$10:$G$165,4,FALSE)))," ")</f>
        <v>CHABERT   Sébastien</v>
      </c>
      <c r="D14" s="35"/>
      <c r="E14" s="35"/>
      <c r="F14" s="35"/>
      <c r="G14" s="35"/>
      <c r="H14" s="314" t="str">
        <f>IF(A14&gt;0,(VLOOKUP($A14,Inscription!$A$10:$G$165,5,FALSE))," ")</f>
        <v>U.S.P ISSOIRIENNE</v>
      </c>
      <c r="I14" s="315"/>
      <c r="J14" s="316"/>
      <c r="K14" s="312" t="str">
        <f>IF(A14&gt;0,(VLOOKUP($A14,Inscription!$A$10:$G$165,7,FALSE))," ")</f>
        <v>0463013009</v>
      </c>
      <c r="L14" s="313"/>
      <c r="M14" s="37" t="str">
        <f>IF(A14&gt;0,(VLOOKUP($A14,Inscription!$A$10:$G$165,6,FALSE))," ")</f>
        <v xml:space="preserve">3ème Catégorie </v>
      </c>
      <c r="N14" s="239"/>
      <c r="O14" s="119"/>
      <c r="P14" s="133">
        <f>CLASSEMENT!C8</f>
        <v>0</v>
      </c>
      <c r="Q14" s="119"/>
    </row>
    <row r="15" spans="1:17" ht="15" customHeight="1">
      <c r="A15" s="13">
        <v>10</v>
      </c>
      <c r="B15" s="132">
        <f>CLASSEMENT!$B9</f>
        <v>6</v>
      </c>
      <c r="C15" s="32" t="str">
        <f>IF(A15&gt;0,CONCATENATE((VLOOKUP($A15,Inscription!$A$10:$G$165,3,FALSE)),"   ",(VLOOKUP($A15,Inscription!$A$10:$G$165,4,FALSE)))," ")</f>
        <v>RAYNAL   David</v>
      </c>
      <c r="D15" s="35"/>
      <c r="E15" s="35"/>
      <c r="F15" s="35"/>
      <c r="G15" s="35"/>
      <c r="H15" s="314" t="str">
        <f>IF(A15&gt;0,(VLOOKUP($A15,Inscription!$A$10:$G$165,5,FALSE))," ")</f>
        <v>VELO CLUB MAURSOIS</v>
      </c>
      <c r="I15" s="315"/>
      <c r="J15" s="316"/>
      <c r="K15" s="312" t="str">
        <f>IF(A15&gt;0,(VLOOKUP($A15,Inscription!$A$10:$G$165,7,FALSE))," ")</f>
        <v>0415029015</v>
      </c>
      <c r="L15" s="313"/>
      <c r="M15" s="37" t="str">
        <f>IF(A15&gt;0,(VLOOKUP($A15,Inscription!$A$10:$G$165,6,FALSE))," ")</f>
        <v xml:space="preserve">3ème Catégorie </v>
      </c>
      <c r="N15" s="239"/>
      <c r="O15" s="119"/>
      <c r="P15" s="133">
        <f>CLASSEMENT!C9</f>
        <v>0</v>
      </c>
      <c r="Q15" s="119"/>
    </row>
    <row r="16" spans="1:17" ht="15" customHeight="1">
      <c r="A16" s="13">
        <v>24</v>
      </c>
      <c r="B16" s="132">
        <f>CLASSEMENT!$B10</f>
        <v>7</v>
      </c>
      <c r="C16" s="32" t="str">
        <f>IF(A16&gt;0,CONCATENATE((VLOOKUP($A16,Inscription!$A$10:$G$165,3,FALSE)),"   ",(VLOOKUP($A16,Inscription!$A$10:$G$165,4,FALSE)))," ")</f>
        <v>TOURDE   Victor</v>
      </c>
      <c r="D16" s="35"/>
      <c r="E16" s="35"/>
      <c r="F16" s="35"/>
      <c r="G16" s="35"/>
      <c r="H16" s="314" t="str">
        <f>IF(A16&gt;0,(VLOOKUP($A16,Inscription!$A$10:$G$165,5,FALSE))," ")</f>
        <v>A.C.V. AURILLACOIS</v>
      </c>
      <c r="I16" s="315"/>
      <c r="J16" s="316"/>
      <c r="K16" s="312" t="str">
        <f>IF(A16&gt;0,(VLOOKUP($A16,Inscription!$A$10:$G$165,7,FALSE))," ")</f>
        <v>0415060042</v>
      </c>
      <c r="L16" s="313"/>
      <c r="M16" s="37" t="str">
        <f>IF(A16&gt;0,(VLOOKUP($A16,Inscription!$A$10:$G$165,6,FALSE))," ")</f>
        <v xml:space="preserve">Junior </v>
      </c>
      <c r="N16" s="239"/>
      <c r="O16" s="119"/>
      <c r="P16" s="133">
        <f>CLASSEMENT!C10</f>
        <v>0</v>
      </c>
      <c r="Q16" s="119"/>
    </row>
    <row r="17" spans="1:17" ht="15" customHeight="1">
      <c r="A17" s="13">
        <v>17</v>
      </c>
      <c r="B17" s="132">
        <f>CLASSEMENT!$B11</f>
        <v>8</v>
      </c>
      <c r="C17" s="32" t="str">
        <f>IF(A17&gt;0,CONCATENATE((VLOOKUP($A17,Inscription!$A$10:$G$165,3,FALSE)),"   ",(VLOOKUP($A17,Inscription!$A$10:$G$165,4,FALSE)))," ")</f>
        <v>ENJALBERT   Pierre</v>
      </c>
      <c r="D17" s="35"/>
      <c r="E17" s="35"/>
      <c r="F17" s="35"/>
      <c r="G17" s="35"/>
      <c r="H17" s="314" t="str">
        <f>IF(A17&gt;0,(VLOOKUP($A17,Inscription!$A$10:$G$165,5,FALSE))," ")</f>
        <v>A.C.V. AURILLACOIS</v>
      </c>
      <c r="I17" s="315"/>
      <c r="J17" s="316"/>
      <c r="K17" s="312" t="str">
        <f>IF(A17&gt;0,(VLOOKUP($A17,Inscription!$A$10:$G$165,7,FALSE))," ")</f>
        <v>0415060087</v>
      </c>
      <c r="L17" s="313"/>
      <c r="M17" s="37" t="str">
        <f>IF(A17&gt;0,(VLOOKUP($A17,Inscription!$A$10:$G$165,6,FALSE))," ")</f>
        <v xml:space="preserve">3ème Catégorie </v>
      </c>
      <c r="N17" s="239"/>
      <c r="O17" s="119"/>
      <c r="P17" s="133">
        <f>CLASSEMENT!C11</f>
        <v>0</v>
      </c>
      <c r="Q17" s="119"/>
    </row>
    <row r="18" spans="1:17" ht="15" customHeight="1">
      <c r="A18" s="13">
        <v>37</v>
      </c>
      <c r="B18" s="132">
        <f>CLASSEMENT!$B12</f>
        <v>9</v>
      </c>
      <c r="C18" s="32" t="str">
        <f>IF(A18&gt;0,CONCATENATE((VLOOKUP($A18,Inscription!$A$10:$G$165,3,FALSE)),"   ",(VLOOKUP($A18,Inscription!$A$10:$G$165,4,FALSE)))," ")</f>
        <v>DANCE   Quentin</v>
      </c>
      <c r="D18" s="35"/>
      <c r="E18" s="35"/>
      <c r="F18" s="35"/>
      <c r="G18" s="35"/>
      <c r="H18" s="314" t="str">
        <f>IF(A18&gt;0,(VLOOKUP($A18,Inscription!$A$10:$G$165,5,FALSE))," ")</f>
        <v>U.S.P ISSOIRIENNE</v>
      </c>
      <c r="I18" s="315"/>
      <c r="J18" s="316"/>
      <c r="K18" s="312" t="str">
        <f>IF(A18&gt;0,(VLOOKUP($A18,Inscription!$A$10:$G$165,7,FALSE))," ")</f>
        <v>0463013209</v>
      </c>
      <c r="L18" s="313"/>
      <c r="M18" s="37" t="str">
        <f>IF(A18&gt;0,(VLOOKUP($A18,Inscription!$A$10:$G$165,6,FALSE))," ")</f>
        <v xml:space="preserve">3ème Catégorie </v>
      </c>
      <c r="N18" s="239"/>
      <c r="O18" s="119"/>
      <c r="P18" s="133">
        <f>CLASSEMENT!C12</f>
        <v>0</v>
      </c>
      <c r="Q18" s="119"/>
    </row>
    <row r="19" spans="1:17" ht="15" customHeight="1">
      <c r="A19" s="13">
        <v>30</v>
      </c>
      <c r="B19" s="132">
        <f>CLASSEMENT!$B13</f>
        <v>10</v>
      </c>
      <c r="C19" s="32" t="str">
        <f>IF(A19&gt;0,CONCATENATE((VLOOKUP($A19,Inscription!$A$10:$G$165,3,FALSE)),"   ",(VLOOKUP($A19,Inscription!$A$10:$G$165,4,FALSE)))," ")</f>
        <v>GOURGOUILHON   Maxime</v>
      </c>
      <c r="D19" s="35"/>
      <c r="E19" s="35"/>
      <c r="F19" s="35"/>
      <c r="G19" s="35"/>
      <c r="H19" s="314" t="str">
        <f>IF(A19&gt;0,(VLOOKUP($A19,Inscription!$A$10:$G$165,5,FALSE))," ")</f>
        <v>V.S BRIVADOIS</v>
      </c>
      <c r="I19" s="315"/>
      <c r="J19" s="316"/>
      <c r="K19" s="312" t="str">
        <f>IF(A19&gt;0,(VLOOKUP($A19,Inscription!$A$10:$G$165,7,FALSE))," ")</f>
        <v>0443032123</v>
      </c>
      <c r="L19" s="313"/>
      <c r="M19" s="37" t="str">
        <f>IF(A19&gt;0,(VLOOKUP($A19,Inscription!$A$10:$G$165,6,FALSE))," ")</f>
        <v xml:space="preserve">Junior </v>
      </c>
      <c r="N19" s="239"/>
      <c r="O19" s="119"/>
      <c r="P19" s="133">
        <f>CLASSEMENT!C13</f>
        <v>0</v>
      </c>
      <c r="Q19" s="119"/>
    </row>
    <row r="20" spans="1:17" ht="15" customHeight="1">
      <c r="A20" s="13">
        <v>9</v>
      </c>
      <c r="B20" s="132">
        <f>CLASSEMENT!$B14</f>
        <v>11</v>
      </c>
      <c r="C20" s="32" t="str">
        <f>IF(A20&gt;0,CONCATENATE((VLOOKUP($A20,Inscription!$A$10:$G$165,3,FALSE)),"   ",(VLOOKUP($A20,Inscription!$A$10:$G$165,4,FALSE)))," ")</f>
        <v>MATHIEU   Kévin</v>
      </c>
      <c r="D20" s="35"/>
      <c r="E20" s="35"/>
      <c r="F20" s="35"/>
      <c r="G20" s="35"/>
      <c r="H20" s="314" t="str">
        <f>IF(A20&gt;0,(VLOOKUP($A20,Inscription!$A$10:$G$165,5,FALSE))," ")</f>
        <v>VELO CLUB MAURSOIS</v>
      </c>
      <c r="I20" s="315"/>
      <c r="J20" s="316"/>
      <c r="K20" s="312" t="str">
        <f>IF(A20&gt;0,(VLOOKUP($A20,Inscription!$A$10:$G$165,7,FALSE))," ")</f>
        <v>0415029005</v>
      </c>
      <c r="L20" s="313"/>
      <c r="M20" s="37" t="str">
        <f>IF(A20&gt;0,(VLOOKUP($A20,Inscription!$A$10:$G$165,6,FALSE))," ")</f>
        <v xml:space="preserve">3ème Catégorie </v>
      </c>
      <c r="N20" s="239"/>
      <c r="O20" s="119"/>
      <c r="P20" s="133">
        <f>CLASSEMENT!C14</f>
        <v>0</v>
      </c>
      <c r="Q20" s="119"/>
    </row>
    <row r="21" spans="1:17" ht="15" customHeight="1">
      <c r="A21" s="13">
        <v>49</v>
      </c>
      <c r="B21" s="132">
        <f>CLASSEMENT!$B15</f>
        <v>12</v>
      </c>
      <c r="C21" s="32" t="str">
        <f>IF(A21&gt;0,CONCATENATE((VLOOKUP($A21,Inscription!$A$10:$G$165,3,FALSE)),"   ",(VLOOKUP($A21,Inscription!$A$10:$G$165,4,FALSE)))," ")</f>
        <v>TRAUCHESSEC   JEAN BAPTISTE</v>
      </c>
      <c r="D21" s="35"/>
      <c r="E21" s="35"/>
      <c r="F21" s="35"/>
      <c r="G21" s="35"/>
      <c r="H21" s="314" t="str">
        <f>IF(A21&gt;0,(VLOOKUP($A21,Inscription!$A$10:$G$165,5,FALSE))," ")</f>
        <v>U CYCL ST CHELY D'APCHER</v>
      </c>
      <c r="I21" s="315"/>
      <c r="J21" s="316"/>
      <c r="K21" s="312" t="str">
        <f>IF(A21&gt;0,(VLOOKUP($A21,Inscription!$A$10:$G$165,7,FALSE))," ")</f>
        <v>1348100134</v>
      </c>
      <c r="L21" s="313"/>
      <c r="M21" s="37" t="str">
        <f>IF(A21&gt;0,(VLOOKUP($A21,Inscription!$A$10:$G$165,6,FALSE))," ")</f>
        <v xml:space="preserve">3ème Catégorie </v>
      </c>
      <c r="N21" s="239"/>
      <c r="O21" s="119"/>
      <c r="P21" s="133">
        <f>CLASSEMENT!C15</f>
        <v>0</v>
      </c>
      <c r="Q21" s="119"/>
    </row>
    <row r="22" spans="1:17" ht="15" customHeight="1">
      <c r="A22" s="13">
        <v>4</v>
      </c>
      <c r="B22" s="132">
        <f>CLASSEMENT!$B16</f>
        <v>13</v>
      </c>
      <c r="C22" s="32" t="str">
        <f>IF(A22&gt;0,CONCATENATE((VLOOKUP($A22,Inscription!$A$10:$G$165,3,FALSE)),"   ",(VLOOKUP($A22,Inscription!$A$10:$G$165,4,FALSE)))," ")</f>
        <v>LACOSTE   Jérémie</v>
      </c>
      <c r="D22" s="35"/>
      <c r="E22" s="35"/>
      <c r="F22" s="35"/>
      <c r="G22" s="35"/>
      <c r="H22" s="314" t="str">
        <f>IF(A22&gt;0,(VLOOKUP($A22,Inscription!$A$10:$G$165,5,FALSE))," ")</f>
        <v>V.C PAYS DE SAINT FLOUR</v>
      </c>
      <c r="I22" s="315"/>
      <c r="J22" s="316"/>
      <c r="K22" s="312" t="str">
        <f>IF(A22&gt;0,(VLOOKUP($A22,Inscription!$A$10:$G$165,7,FALSE))," ")</f>
        <v>0415014002</v>
      </c>
      <c r="L22" s="313"/>
      <c r="M22" s="37" t="str">
        <f>IF(A22&gt;0,(VLOOKUP($A22,Inscription!$A$10:$G$165,6,FALSE))," ")</f>
        <v xml:space="preserve">3ème Catégorie </v>
      </c>
      <c r="N22" s="239"/>
      <c r="O22" s="119"/>
      <c r="P22" s="133">
        <f>CLASSEMENT!C16</f>
        <v>0</v>
      </c>
      <c r="Q22" s="119"/>
    </row>
    <row r="23" spans="1:17" ht="15" customHeight="1">
      <c r="A23" s="13">
        <v>52</v>
      </c>
      <c r="B23" s="132">
        <f>CLASSEMENT!$B17</f>
        <v>14</v>
      </c>
      <c r="C23" s="32" t="str">
        <f>IF(A23&gt;0,CONCATENATE((VLOOKUP($A23,Inscription!$A$10:$G$165,3,FALSE)),"   ",(VLOOKUP($A23,Inscription!$A$10:$G$165,4,FALSE)))," ")</f>
        <v>MAYRAN   Lucas</v>
      </c>
      <c r="D23" s="35"/>
      <c r="E23" s="35"/>
      <c r="F23" s="35"/>
      <c r="G23" s="35"/>
      <c r="H23" s="314" t="str">
        <f>IF(A23&gt;0,(VLOOKUP($A23,Inscription!$A$10:$G$165,5,FALSE))," ")</f>
        <v>GUIDON DECAZEVILLOIS</v>
      </c>
      <c r="I23" s="315"/>
      <c r="J23" s="316"/>
      <c r="K23" s="312" t="str">
        <f>IF(A23&gt;0,(VLOOKUP($A23,Inscription!$A$10:$G$165,7,FALSE))," ")</f>
        <v>2212020022</v>
      </c>
      <c r="L23" s="313"/>
      <c r="M23" s="37" t="str">
        <f>IF(A23&gt;0,(VLOOKUP($A23,Inscription!$A$10:$G$165,6,FALSE))," ")</f>
        <v xml:space="preserve">Junior </v>
      </c>
      <c r="N23" s="116"/>
      <c r="O23" s="119"/>
      <c r="P23" s="133">
        <f>CLASSEMENT!C17</f>
        <v>0</v>
      </c>
      <c r="Q23" s="119"/>
    </row>
    <row r="24" spans="1:17" ht="15" customHeight="1">
      <c r="A24" s="13">
        <v>48</v>
      </c>
      <c r="B24" s="132">
        <f>CLASSEMENT!$B18</f>
        <v>15</v>
      </c>
      <c r="C24" s="32" t="str">
        <f>IF(A24&gt;0,CONCATENATE((VLOOKUP($A24,Inscription!$A$10:$G$165,3,FALSE)),"   ",(VLOOKUP($A24,Inscription!$A$10:$G$165,4,FALSE)))," ")</f>
        <v>TALOBRE   DIDIER</v>
      </c>
      <c r="D24" s="35"/>
      <c r="E24" s="35"/>
      <c r="F24" s="35"/>
      <c r="G24" s="35"/>
      <c r="H24" s="314" t="str">
        <f>IF(A24&gt;0,(VLOOKUP($A24,Inscription!$A$10:$G$165,5,FALSE))," ")</f>
        <v>U CYCL ST CHELY D'APCHER</v>
      </c>
      <c r="I24" s="315"/>
      <c r="J24" s="316"/>
      <c r="K24" s="312" t="str">
        <f>IF(A24&gt;0,(VLOOKUP($A24,Inscription!$A$10:$G$165,7,FALSE))," ")</f>
        <v>1348100147</v>
      </c>
      <c r="L24" s="313"/>
      <c r="M24" s="37" t="str">
        <f>IF(A24&gt;0,(VLOOKUP($A24,Inscription!$A$10:$G$165,6,FALSE))," ")</f>
        <v xml:space="preserve">3ème Catégorie </v>
      </c>
      <c r="N24" s="116"/>
      <c r="O24" s="119"/>
      <c r="P24" s="133">
        <f>CLASSEMENT!C18</f>
        <v>0</v>
      </c>
      <c r="Q24" s="119"/>
    </row>
    <row r="25" spans="1:17" ht="15" customHeight="1">
      <c r="A25" s="13">
        <v>54</v>
      </c>
      <c r="B25" s="132">
        <f>CLASSEMENT!$B19</f>
        <v>16</v>
      </c>
      <c r="C25" s="32" t="str">
        <f>IF(A25&gt;0,CONCATENATE((VLOOKUP($A25,Inscription!$A$10:$G$165,3,FALSE)),"   ",(VLOOKUP($A25,Inscription!$A$10:$G$165,4,FALSE)))," ")</f>
        <v>SERVIERES BORDES   Paul</v>
      </c>
      <c r="D25" s="35"/>
      <c r="E25" s="35"/>
      <c r="F25" s="35"/>
      <c r="G25" s="35"/>
      <c r="H25" s="314" t="str">
        <f>IF(A25&gt;0,(VLOOKUP($A25,Inscription!$A$10:$G$165,5,FALSE))," ")</f>
        <v>GUIDON DECAZEVILLOIS</v>
      </c>
      <c r="I25" s="315"/>
      <c r="J25" s="316"/>
      <c r="K25" s="312" t="str">
        <f>IF(A25&gt;0,(VLOOKUP($A25,Inscription!$A$10:$G$165,7,FALSE))," ")</f>
        <v>2212020119</v>
      </c>
      <c r="L25" s="313"/>
      <c r="M25" s="37" t="str">
        <f>IF(A25&gt;0,(VLOOKUP($A25,Inscription!$A$10:$G$165,6,FALSE))," ")</f>
        <v xml:space="preserve">3ème Catégorie </v>
      </c>
      <c r="N25" s="239"/>
      <c r="O25" s="119"/>
      <c r="P25" s="133">
        <f>CLASSEMENT!C19</f>
        <v>0</v>
      </c>
      <c r="Q25" s="119"/>
    </row>
    <row r="26" spans="1:17" ht="15" customHeight="1">
      <c r="A26" s="13">
        <v>25</v>
      </c>
      <c r="B26" s="132">
        <f>CLASSEMENT!$B20</f>
        <v>17</v>
      </c>
      <c r="C26" s="32" t="str">
        <f>IF(A26&gt;0,CONCATENATE((VLOOKUP($A26,Inscription!$A$10:$G$165,3,FALSE)),"   ",(VLOOKUP($A26,Inscription!$A$10:$G$165,4,FALSE)))," ")</f>
        <v>VOLPI   Pierre Jean</v>
      </c>
      <c r="D26" s="35"/>
      <c r="E26" s="35"/>
      <c r="F26" s="35"/>
      <c r="G26" s="35"/>
      <c r="H26" s="314" t="str">
        <f>IF(A26&gt;0,(VLOOKUP($A26,Inscription!$A$10:$G$165,5,FALSE))," ")</f>
        <v>A.C.V. AURILLACOIS</v>
      </c>
      <c r="I26" s="315"/>
      <c r="J26" s="316"/>
      <c r="K26" s="312" t="str">
        <f>IF(A26&gt;0,(VLOOKUP($A26,Inscription!$A$10:$G$165,7,FALSE))," ")</f>
        <v>0415060049</v>
      </c>
      <c r="L26" s="313"/>
      <c r="M26" s="37" t="str">
        <f>IF(A26&gt;0,(VLOOKUP($A26,Inscription!$A$10:$G$165,6,FALSE))," ")</f>
        <v xml:space="preserve">Junior </v>
      </c>
      <c r="N26" s="116">
        <f>IF(CLASSEMENT!I20=CLASSEMENT!I19,0,CLASSEMENT!I20-CLASSEMENT!$I$4)</f>
        <v>0</v>
      </c>
      <c r="O26" s="119"/>
      <c r="P26" s="133">
        <f>CLASSEMENT!C20</f>
        <v>0</v>
      </c>
      <c r="Q26" s="119"/>
    </row>
    <row r="27" spans="1:17" ht="15" customHeight="1">
      <c r="A27" s="13">
        <v>40</v>
      </c>
      <c r="B27" s="132">
        <f>CLASSEMENT!$B21</f>
        <v>18</v>
      </c>
      <c r="C27" s="32" t="str">
        <f>IF(A27&gt;0,CONCATENATE((VLOOKUP($A27,Inscription!$A$10:$G$165,3,FALSE)),"   ",(VLOOKUP($A27,Inscription!$A$10:$G$165,4,FALSE)))," ")</f>
        <v>VALLAT   Alex</v>
      </c>
      <c r="D27" s="35"/>
      <c r="E27" s="35"/>
      <c r="F27" s="35"/>
      <c r="G27" s="35"/>
      <c r="H27" s="314" t="str">
        <f>IF(A27&gt;0,(VLOOKUP($A27,Inscription!$A$10:$G$165,5,FALSE))," ")</f>
        <v>U.S.P ISSOIRIENNE</v>
      </c>
      <c r="I27" s="315"/>
      <c r="J27" s="316"/>
      <c r="K27" s="312" t="str">
        <f>IF(A27&gt;0,(VLOOKUP($A27,Inscription!$A$10:$G$165,7,FALSE))," ")</f>
        <v>0463013208</v>
      </c>
      <c r="L27" s="313"/>
      <c r="M27" s="37" t="str">
        <f>IF(A27&gt;0,(VLOOKUP($A27,Inscription!$A$10:$G$165,6,FALSE))," ")</f>
        <v xml:space="preserve">3ème Catégorie </v>
      </c>
      <c r="N27" s="116">
        <f>IF(CLASSEMENT!I21=CLASSEMENT!I20,0,CLASSEMENT!I21-CLASSEMENT!$I$4)</f>
        <v>0</v>
      </c>
      <c r="O27" s="119"/>
      <c r="P27" s="133">
        <f>CLASSEMENT!C21</f>
        <v>0</v>
      </c>
      <c r="Q27" s="119"/>
    </row>
    <row r="28" spans="1:17" ht="15" customHeight="1">
      <c r="A28" s="13">
        <v>2</v>
      </c>
      <c r="B28" s="132">
        <f>CLASSEMENT!$B22</f>
        <v>19</v>
      </c>
      <c r="C28" s="32" t="str">
        <f>IF(A28&gt;0,CONCATENATE((VLOOKUP($A28,Inscription!$A$10:$G$165,3,FALSE)),"   ",(VLOOKUP($A28,Inscription!$A$10:$G$165,4,FALSE)))," ")</f>
        <v>COUILLEZ   Lilian</v>
      </c>
      <c r="D28" s="35"/>
      <c r="E28" s="35"/>
      <c r="F28" s="35"/>
      <c r="G28" s="35"/>
      <c r="H28" s="314" t="str">
        <f>IF(A28&gt;0,(VLOOKUP($A28,Inscription!$A$10:$G$165,5,FALSE))," ")</f>
        <v>V.C PAYS DE SAINT FLOUR</v>
      </c>
      <c r="I28" s="315"/>
      <c r="J28" s="316"/>
      <c r="K28" s="312" t="str">
        <f>IF(A28&gt;0,(VLOOKUP($A28,Inscription!$A$10:$G$165,7,FALSE))," ")</f>
        <v>0415014081</v>
      </c>
      <c r="L28" s="313"/>
      <c r="M28" s="37" t="str">
        <f>IF(A28&gt;0,(VLOOKUP($A28,Inscription!$A$10:$G$165,6,FALSE))," ")</f>
        <v xml:space="preserve">Junior </v>
      </c>
      <c r="N28" s="116">
        <f>IF(CLASSEMENT!I22=CLASSEMENT!I21,0,CLASSEMENT!I22-CLASSEMENT!$I$4)</f>
        <v>0</v>
      </c>
      <c r="O28" s="119"/>
      <c r="P28" s="133">
        <f>CLASSEMENT!C22</f>
        <v>0</v>
      </c>
      <c r="Q28" s="119"/>
    </row>
    <row r="29" spans="1:17" ht="15" customHeight="1">
      <c r="A29" s="13">
        <v>56</v>
      </c>
      <c r="B29" s="132">
        <f>CLASSEMENT!$B23</f>
        <v>20</v>
      </c>
      <c r="C29" s="32" t="str">
        <f>IF(A29&gt;0,CONCATENATE((VLOOKUP($A29,Inscription!$A$10:$G$165,3,FALSE)),"   ",(VLOOKUP($A29,Inscription!$A$10:$G$165,4,FALSE)))," ")</f>
        <v>MOUYSSET   Anthony</v>
      </c>
      <c r="D29" s="35"/>
      <c r="E29" s="35"/>
      <c r="F29" s="35"/>
      <c r="G29" s="35"/>
      <c r="H29" s="314" t="str">
        <f>IF(A29&gt;0,(VLOOKUP($A29,Inscription!$A$10:$G$165,5,FALSE))," ")</f>
        <v>TEAM 12</v>
      </c>
      <c r="I29" s="315"/>
      <c r="J29" s="316"/>
      <c r="K29" s="312" t="str">
        <f>IF(A29&gt;0,(VLOOKUP($A29,Inscription!$A$10:$G$165,7,FALSE))," ")</f>
        <v>2212336005</v>
      </c>
      <c r="L29" s="313"/>
      <c r="M29" s="37" t="str">
        <f>IF(A29&gt;0,(VLOOKUP($A29,Inscription!$A$10:$G$165,6,FALSE))," ")</f>
        <v>Pass`Cyclisme Open (D1)</v>
      </c>
      <c r="N29" s="116">
        <f>IF(CLASSEMENT!I23=CLASSEMENT!I22,0,CLASSEMENT!I23-CLASSEMENT!$I$4)</f>
        <v>0</v>
      </c>
      <c r="O29" s="119"/>
      <c r="P29" s="133">
        <f>CLASSEMENT!C23</f>
        <v>0</v>
      </c>
      <c r="Q29" s="119"/>
    </row>
    <row r="30" spans="1:17" ht="15" customHeight="1">
      <c r="A30" s="13">
        <v>6</v>
      </c>
      <c r="B30" s="132">
        <f>CLASSEMENT!$B24</f>
        <v>21</v>
      </c>
      <c r="C30" s="32" t="str">
        <f>IF(A30&gt;0,CONCATENATE((VLOOKUP($A30,Inscription!$A$10:$G$165,3,FALSE)),"   ",(VLOOKUP($A30,Inscription!$A$10:$G$165,4,FALSE)))," ")</f>
        <v>SAINT ANTOINE   Julien</v>
      </c>
      <c r="D30" s="35"/>
      <c r="E30" s="35"/>
      <c r="F30" s="35"/>
      <c r="G30" s="35"/>
      <c r="H30" s="314" t="str">
        <f>IF(A30&gt;0,(VLOOKUP($A30,Inscription!$A$10:$G$165,5,FALSE))," ")</f>
        <v>V.C PAYS DE SAINT FLOUR</v>
      </c>
      <c r="I30" s="315"/>
      <c r="J30" s="316"/>
      <c r="K30" s="312" t="str">
        <f>IF(A30&gt;0,(VLOOKUP($A30,Inscription!$A$10:$G$165,7,FALSE))," ")</f>
        <v>0415014096</v>
      </c>
      <c r="L30" s="313"/>
      <c r="M30" s="37" t="str">
        <f>IF(A30&gt;0,(VLOOKUP($A30,Inscription!$A$10:$G$165,6,FALSE))," ")</f>
        <v xml:space="preserve">3ème Catégorie </v>
      </c>
      <c r="N30" s="116">
        <f>IF(CLASSEMENT!I24=CLASSEMENT!I23,0,CLASSEMENT!I24-CLASSEMENT!$I$4)</f>
        <v>0</v>
      </c>
      <c r="O30" s="119"/>
      <c r="P30" s="133">
        <f>CLASSEMENT!C24</f>
        <v>0</v>
      </c>
      <c r="Q30" s="119"/>
    </row>
    <row r="31" spans="1:17" ht="15" customHeight="1">
      <c r="A31" s="13">
        <v>12</v>
      </c>
      <c r="B31" s="132">
        <f>CLASSEMENT!$B25</f>
        <v>22</v>
      </c>
      <c r="C31" s="32" t="str">
        <f>IF(A31&gt;0,CONCATENATE((VLOOKUP($A31,Inscription!$A$10:$G$165,3,FALSE)),"   ",(VLOOKUP($A31,Inscription!$A$10:$G$165,4,FALSE)))," ")</f>
        <v>VERNHES   Sébastien</v>
      </c>
      <c r="D31" s="35"/>
      <c r="E31" s="35"/>
      <c r="F31" s="35"/>
      <c r="G31" s="35"/>
      <c r="H31" s="314" t="str">
        <f>IF(A31&gt;0,(VLOOKUP($A31,Inscription!$A$10:$G$165,5,FALSE))," ")</f>
        <v>VELO CLUB MAURSOIS</v>
      </c>
      <c r="I31" s="315"/>
      <c r="J31" s="316"/>
      <c r="K31" s="312" t="str">
        <f>IF(A31&gt;0,(VLOOKUP($A31,Inscription!$A$10:$G$165,7,FALSE))," ")</f>
        <v>0415029106</v>
      </c>
      <c r="L31" s="313"/>
      <c r="M31" s="37" t="str">
        <f>IF(A31&gt;0,(VLOOKUP($A31,Inscription!$A$10:$G$165,6,FALSE))," ")</f>
        <v xml:space="preserve">3ème Catégorie </v>
      </c>
      <c r="N31" s="116">
        <f>IF(CLASSEMENT!I25=CLASSEMENT!I24,0,CLASSEMENT!I25-CLASSEMENT!$I$4)</f>
        <v>0</v>
      </c>
      <c r="O31" s="119"/>
      <c r="P31" s="133">
        <f>CLASSEMENT!C25</f>
        <v>0</v>
      </c>
      <c r="Q31" s="119"/>
    </row>
    <row r="32" spans="1:17" ht="15" customHeight="1">
      <c r="A32" s="13">
        <v>67</v>
      </c>
      <c r="B32" s="132">
        <f>CLASSEMENT!$B26</f>
        <v>23</v>
      </c>
      <c r="C32" s="32" t="str">
        <f>IF(A32&gt;0,CONCATENATE((VLOOKUP($A32,Inscription!$A$10:$G$165,3,FALSE)),"   ",(VLOOKUP($A32,Inscription!$A$10:$G$165,4,FALSE)))," ")</f>
        <v>TOPPAN   Julien</v>
      </c>
      <c r="D32" s="35"/>
      <c r="E32" s="35"/>
      <c r="F32" s="35"/>
      <c r="G32" s="35"/>
      <c r="H32" s="314" t="str">
        <f>IF(A32&gt;0,(VLOOKUP($A32,Inscription!$A$10:$G$165,5,FALSE))," ")</f>
        <v>X.C  63</v>
      </c>
      <c r="I32" s="315"/>
      <c r="J32" s="316"/>
      <c r="K32" s="312" t="str">
        <f>IF(A32&gt;0,(VLOOKUP($A32,Inscription!$A$10:$G$165,7,FALSE))," ")</f>
        <v>0463150123</v>
      </c>
      <c r="L32" s="313"/>
      <c r="M32" s="37" t="str">
        <f>IF(A32&gt;0,(VLOOKUP($A32,Inscription!$A$10:$G$165,6,FALSE))," ")</f>
        <v xml:space="preserve">3ème Catégorie </v>
      </c>
      <c r="N32" s="116">
        <f>IF(CLASSEMENT!I26=CLASSEMENT!I25,0,CLASSEMENT!I26-CLASSEMENT!$I$4)</f>
        <v>0</v>
      </c>
      <c r="O32" s="119"/>
      <c r="P32" s="133">
        <f>CLASSEMENT!C26</f>
        <v>0</v>
      </c>
      <c r="Q32" s="119"/>
    </row>
    <row r="33" spans="1:17" ht="15" customHeight="1">
      <c r="A33" s="13">
        <v>32</v>
      </c>
      <c r="B33" s="132">
        <f>CLASSEMENT!$B27</f>
        <v>24</v>
      </c>
      <c r="C33" s="32" t="str">
        <f>IF(A33&gt;0,CONCATENATE((VLOOKUP($A33,Inscription!$A$10:$G$165,3,FALSE)),"   ",(VLOOKUP($A33,Inscription!$A$10:$G$165,4,FALSE)))," ")</f>
        <v>GRAND   Antoine</v>
      </c>
      <c r="D33" s="35"/>
      <c r="E33" s="35"/>
      <c r="F33" s="35"/>
      <c r="G33" s="35"/>
      <c r="H33" s="314" t="str">
        <f>IF(A33&gt;0,(VLOOKUP($A33,Inscription!$A$10:$G$165,5,FALSE))," ")</f>
        <v>V.C DU VELAY</v>
      </c>
      <c r="I33" s="315"/>
      <c r="J33" s="316"/>
      <c r="K33" s="312" t="str">
        <f>IF(A33&gt;0,(VLOOKUP($A33,Inscription!$A$10:$G$165,7,FALSE))," ")</f>
        <v>0443129112</v>
      </c>
      <c r="L33" s="313"/>
      <c r="M33" s="37" t="str">
        <f>IF(A33&gt;0,(VLOOKUP($A33,Inscription!$A$10:$G$165,6,FALSE))," ")</f>
        <v xml:space="preserve">Junior </v>
      </c>
      <c r="N33" s="116">
        <f>IF(CLASSEMENT!I27=CLASSEMENT!I26,0,CLASSEMENT!I27-CLASSEMENT!$I$4)</f>
        <v>0</v>
      </c>
      <c r="O33" s="119"/>
      <c r="P33" s="133">
        <f>CLASSEMENT!C27</f>
        <v>0</v>
      </c>
      <c r="Q33" s="119"/>
    </row>
    <row r="34" spans="1:17" ht="15" customHeight="1">
      <c r="A34" s="13">
        <v>29</v>
      </c>
      <c r="B34" s="132">
        <f>CLASSEMENT!$B28</f>
        <v>25</v>
      </c>
      <c r="C34" s="32" t="str">
        <f>IF(A34&gt;0,CONCATENATE((VLOOKUP($A34,Inscription!$A$10:$G$165,3,FALSE)),"   ",(VLOOKUP($A34,Inscription!$A$10:$G$165,4,FALSE)))," ")</f>
        <v>GIROND   Alexandre</v>
      </c>
      <c r="D34" s="35"/>
      <c r="E34" s="35"/>
      <c r="F34" s="35"/>
      <c r="G34" s="35"/>
      <c r="H34" s="314" t="str">
        <f>IF(A34&gt;0,(VLOOKUP($A34,Inscription!$A$10:$G$165,5,FALSE))," ")</f>
        <v>V.S BRIVADOIS</v>
      </c>
      <c r="I34" s="315"/>
      <c r="J34" s="316"/>
      <c r="K34" s="312" t="str">
        <f>IF(A34&gt;0,(VLOOKUP($A34,Inscription!$A$10:$G$165,7,FALSE))," ")</f>
        <v>0443032058</v>
      </c>
      <c r="L34" s="313"/>
      <c r="M34" s="37" t="str">
        <f>IF(A34&gt;0,(VLOOKUP($A34,Inscription!$A$10:$G$165,6,FALSE))," ")</f>
        <v xml:space="preserve">3ème Catégorie </v>
      </c>
      <c r="N34" s="116">
        <f>IF(CLASSEMENT!I28=CLASSEMENT!I27,0,CLASSEMENT!I28-CLASSEMENT!$I$4)</f>
        <v>0</v>
      </c>
      <c r="O34" s="119"/>
      <c r="P34" s="133">
        <f>CLASSEMENT!C28</f>
        <v>0</v>
      </c>
      <c r="Q34" s="119"/>
    </row>
    <row r="35" spans="1:17" ht="15" customHeight="1">
      <c r="A35" s="13">
        <v>18</v>
      </c>
      <c r="B35" s="132">
        <f>CLASSEMENT!$B29</f>
        <v>26</v>
      </c>
      <c r="C35" s="32" t="str">
        <f>IF(A35&gt;0,CONCATENATE((VLOOKUP($A35,Inscription!$A$10:$G$165,3,FALSE)),"   ",(VLOOKUP($A35,Inscription!$A$10:$G$165,4,FALSE)))," ")</f>
        <v>LAVIGNE   David</v>
      </c>
      <c r="D35" s="35"/>
      <c r="E35" s="35"/>
      <c r="F35" s="35"/>
      <c r="G35" s="35"/>
      <c r="H35" s="314" t="str">
        <f>IF(A35&gt;0,(VLOOKUP($A35,Inscription!$A$10:$G$165,5,FALSE))," ")</f>
        <v>A.C.V. AURILLACOIS</v>
      </c>
      <c r="I35" s="315"/>
      <c r="J35" s="316"/>
      <c r="K35" s="312" t="str">
        <f>IF(A35&gt;0,(VLOOKUP($A35,Inscription!$A$10:$G$165,7,FALSE))," ")</f>
        <v>0415060142</v>
      </c>
      <c r="L35" s="313"/>
      <c r="M35" s="37" t="str">
        <f>IF(A35&gt;0,(VLOOKUP($A35,Inscription!$A$10:$G$165,6,FALSE))," ")</f>
        <v>Pass`Cyclisme Open (D1)</v>
      </c>
      <c r="N35" s="116">
        <f>IF(CLASSEMENT!I29=CLASSEMENT!I28,0,CLASSEMENT!I29-CLASSEMENT!$I$4)</f>
        <v>0</v>
      </c>
      <c r="O35" s="119"/>
      <c r="P35" s="133">
        <f>CLASSEMENT!C29</f>
        <v>0</v>
      </c>
      <c r="Q35" s="119"/>
    </row>
    <row r="36" spans="1:17" ht="15" customHeight="1">
      <c r="A36" s="13">
        <v>5</v>
      </c>
      <c r="B36" s="132">
        <f>CLASSEMENT!$B30</f>
        <v>27</v>
      </c>
      <c r="C36" s="32" t="str">
        <f>IF(A36&gt;0,CONCATENATE((VLOOKUP($A36,Inscription!$A$10:$G$165,3,FALSE)),"   ",(VLOOKUP($A36,Inscription!$A$10:$G$165,4,FALSE)))," ")</f>
        <v>MONIER   Guillaume</v>
      </c>
      <c r="D36" s="35"/>
      <c r="E36" s="35"/>
      <c r="F36" s="35"/>
      <c r="G36" s="35"/>
      <c r="H36" s="314" t="str">
        <f>IF(A36&gt;0,(VLOOKUP($A36,Inscription!$A$10:$G$165,5,FALSE))," ")</f>
        <v>V.C PAYS DE SAINT FLOUR</v>
      </c>
      <c r="I36" s="315"/>
      <c r="J36" s="316"/>
      <c r="K36" s="312" t="str">
        <f>IF(A36&gt;0,(VLOOKUP($A36,Inscription!$A$10:$G$165,7,FALSE))," ")</f>
        <v>0415014156</v>
      </c>
      <c r="L36" s="313"/>
      <c r="M36" s="37" t="str">
        <f>IF(A36&gt;0,(VLOOKUP($A36,Inscription!$A$10:$G$165,6,FALSE))," ")</f>
        <v xml:space="preserve">3ème Catégorie </v>
      </c>
      <c r="N36" s="116">
        <f>IF(CLASSEMENT!I30=CLASSEMENT!I29,0,CLASSEMENT!I30-CLASSEMENT!$I$4)</f>
        <v>0</v>
      </c>
      <c r="O36" s="119"/>
      <c r="P36" s="133">
        <f>CLASSEMENT!C30</f>
        <v>0</v>
      </c>
      <c r="Q36" s="119"/>
    </row>
    <row r="37" spans="1:17" ht="15" customHeight="1">
      <c r="A37" s="13">
        <v>66</v>
      </c>
      <c r="B37" s="132">
        <f>CLASSEMENT!$B31</f>
        <v>28</v>
      </c>
      <c r="C37" s="32" t="str">
        <f>IF(A37&gt;0,CONCATENATE((VLOOKUP($A37,Inscription!$A$10:$G$165,3,FALSE)),"   ",(VLOOKUP($A37,Inscription!$A$10:$G$165,4,FALSE)))," ")</f>
        <v>DAUDE    Matthieu</v>
      </c>
      <c r="D37" s="35"/>
      <c r="E37" s="35"/>
      <c r="F37" s="35"/>
      <c r="G37" s="35"/>
      <c r="H37" s="314" t="str">
        <f>IF(A37&gt;0,(VLOOKUP($A37,Inscription!$A$10:$G$165,5,FALSE))," ")</f>
        <v>A.C.V. AURILLACOIS</v>
      </c>
      <c r="I37" s="315"/>
      <c r="J37" s="316"/>
      <c r="K37" s="312" t="str">
        <f>IF(A37&gt;0,(VLOOKUP($A37,Inscription!$A$10:$G$165,7,FALSE))," ")</f>
        <v>0415060280</v>
      </c>
      <c r="L37" s="313"/>
      <c r="M37" s="37" t="str">
        <f>IF(A37&gt;0,(VLOOKUP($A37,Inscription!$A$10:$G$165,6,FALSE))," ")</f>
        <v xml:space="preserve">3ème Catégorie </v>
      </c>
      <c r="N37" s="116">
        <f>IF(CLASSEMENT!I31=CLASSEMENT!I30,0,CLASSEMENT!I31-CLASSEMENT!$I$4)</f>
        <v>0</v>
      </c>
      <c r="O37" s="119"/>
      <c r="P37" s="133">
        <f>CLASSEMENT!C31</f>
        <v>0</v>
      </c>
      <c r="Q37" s="119"/>
    </row>
    <row r="38" spans="1:17" ht="15" customHeight="1">
      <c r="A38" s="13">
        <v>44</v>
      </c>
      <c r="B38" s="132">
        <f>CLASSEMENT!$B32</f>
        <v>29</v>
      </c>
      <c r="C38" s="32" t="str">
        <f>IF(A38&gt;0,CONCATENATE((VLOOKUP($A38,Inscription!$A$10:$G$165,3,FALSE)),"   ",(VLOOKUP($A38,Inscription!$A$10:$G$165,4,FALSE)))," ")</f>
        <v>PHALIP   Simon</v>
      </c>
      <c r="D38" s="35"/>
      <c r="E38" s="35"/>
      <c r="F38" s="35"/>
      <c r="G38" s="35"/>
      <c r="H38" s="314" t="str">
        <f>IF(A38&gt;0,(VLOOKUP($A38,Inscription!$A$10:$G$165,5,FALSE))," ")</f>
        <v>V.C COURNON D'AUVERGNE</v>
      </c>
      <c r="I38" s="315"/>
      <c r="J38" s="316"/>
      <c r="K38" s="312" t="str">
        <f>IF(A38&gt;0,(VLOOKUP($A38,Inscription!$A$10:$G$165,7,FALSE))," ")</f>
        <v>0463048046</v>
      </c>
      <c r="L38" s="313"/>
      <c r="M38" s="37" t="str">
        <f>IF(A38&gt;0,(VLOOKUP($A38,Inscription!$A$10:$G$165,6,FALSE))," ")</f>
        <v xml:space="preserve">3ème Catégorie </v>
      </c>
      <c r="N38" s="116">
        <f>IF(CLASSEMENT!I32=CLASSEMENT!I31,0,CLASSEMENT!I32-CLASSEMENT!$I$4)</f>
        <v>0</v>
      </c>
      <c r="O38" s="119"/>
      <c r="P38" s="133">
        <f>CLASSEMENT!C32</f>
        <v>0</v>
      </c>
      <c r="Q38" s="119"/>
    </row>
    <row r="39" spans="1:17" ht="15" customHeight="1">
      <c r="A39" s="13">
        <v>46</v>
      </c>
      <c r="B39" s="132">
        <f>CLASSEMENT!$B33</f>
        <v>30</v>
      </c>
      <c r="C39" s="32" t="str">
        <f>IF(A39&gt;0,CONCATENATE((VLOOKUP($A39,Inscription!$A$10:$G$165,3,FALSE)),"   ",(VLOOKUP($A39,Inscription!$A$10:$G$165,4,FALSE)))," ")</f>
        <v>THEIL   Robin</v>
      </c>
      <c r="D39" s="35"/>
      <c r="E39" s="35"/>
      <c r="F39" s="35"/>
      <c r="G39" s="35"/>
      <c r="H39" s="314" t="str">
        <f>IF(A39&gt;0,(VLOOKUP($A39,Inscription!$A$10:$G$165,5,FALSE))," ")</f>
        <v>V.C COURNON D'AUVERGNE</v>
      </c>
      <c r="I39" s="315"/>
      <c r="J39" s="316"/>
      <c r="K39" s="312" t="str">
        <f>IF(A39&gt;0,(VLOOKUP($A39,Inscription!$A$10:$G$165,7,FALSE))," ")</f>
        <v>0463048141</v>
      </c>
      <c r="L39" s="313"/>
      <c r="M39" s="37" t="str">
        <f>IF(A39&gt;0,(VLOOKUP($A39,Inscription!$A$10:$G$165,6,FALSE))," ")</f>
        <v xml:space="preserve">3ème Catégorie </v>
      </c>
      <c r="N39" s="116">
        <f>IF(CLASSEMENT!I33=CLASSEMENT!I32,0,CLASSEMENT!I33-CLASSEMENT!$I$4)</f>
        <v>0</v>
      </c>
      <c r="O39" s="119"/>
      <c r="P39" s="133">
        <f>CLASSEMENT!C33</f>
        <v>0</v>
      </c>
      <c r="Q39" s="119"/>
    </row>
    <row r="40" spans="1:17" ht="15" customHeight="1">
      <c r="A40" s="13">
        <v>39</v>
      </c>
      <c r="B40" s="132">
        <f>CLASSEMENT!$B34</f>
        <v>31</v>
      </c>
      <c r="C40" s="32" t="str">
        <f>IF(A40&gt;0,CONCATENATE((VLOOKUP($A40,Inscription!$A$10:$G$165,3,FALSE)),"   ",(VLOOKUP($A40,Inscription!$A$10:$G$165,4,FALSE)))," ")</f>
        <v>RANVIAL   Rémy</v>
      </c>
      <c r="D40" s="35"/>
      <c r="E40" s="35"/>
      <c r="F40" s="35"/>
      <c r="G40" s="35"/>
      <c r="H40" s="314" t="str">
        <f>IF(A40&gt;0,(VLOOKUP($A40,Inscription!$A$10:$G$165,5,FALSE))," ")</f>
        <v>U.S.P ISSOIRIENNE</v>
      </c>
      <c r="I40" s="315"/>
      <c r="J40" s="316"/>
      <c r="K40" s="312" t="str">
        <f>IF(A40&gt;0,(VLOOKUP($A40,Inscription!$A$10:$G$165,7,FALSE))," ")</f>
        <v>0463013126</v>
      </c>
      <c r="L40" s="313"/>
      <c r="M40" s="37" t="str">
        <f>IF(A40&gt;0,(VLOOKUP($A40,Inscription!$A$10:$G$165,6,FALSE))," ")</f>
        <v xml:space="preserve">3ème Catégorie </v>
      </c>
      <c r="N40" s="116">
        <f>IF(CLASSEMENT!I34=CLASSEMENT!I33,0,CLASSEMENT!I34-CLASSEMENT!$I$4)</f>
        <v>0</v>
      </c>
      <c r="O40" s="119"/>
      <c r="P40" s="133">
        <f>CLASSEMENT!C34</f>
        <v>0</v>
      </c>
      <c r="Q40" s="119"/>
    </row>
    <row r="41" spans="1:17" ht="15" customHeight="1">
      <c r="A41" s="13">
        <v>23</v>
      </c>
      <c r="B41" s="132">
        <f>CLASSEMENT!$B35</f>
        <v>32</v>
      </c>
      <c r="C41" s="32" t="str">
        <f>IF(A41&gt;0,CONCATENATE((VLOOKUP($A41,Inscription!$A$10:$G$165,3,FALSE)),"   ",(VLOOKUP($A41,Inscription!$A$10:$G$165,4,FALSE)))," ")</f>
        <v>TEULET   Gaspard</v>
      </c>
      <c r="D41" s="35"/>
      <c r="E41" s="35"/>
      <c r="F41" s="35"/>
      <c r="G41" s="35"/>
      <c r="H41" s="314" t="str">
        <f>IF(A41&gt;0,(VLOOKUP($A41,Inscription!$A$10:$G$165,5,FALSE))," ")</f>
        <v>A.C.V. AURILLACOIS</v>
      </c>
      <c r="I41" s="315"/>
      <c r="J41" s="316"/>
      <c r="K41" s="312" t="str">
        <f>IF(A41&gt;0,(VLOOKUP($A41,Inscription!$A$10:$G$165,7,FALSE))," ")</f>
        <v>0415060037</v>
      </c>
      <c r="L41" s="313"/>
      <c r="M41" s="37" t="str">
        <f>IF(A41&gt;0,(VLOOKUP($A41,Inscription!$A$10:$G$165,6,FALSE))," ")</f>
        <v>Pass`Cyclisme Open (D1)</v>
      </c>
      <c r="N41" s="116">
        <f>IF(CLASSEMENT!I35=CLASSEMENT!I34,0,CLASSEMENT!I35-CLASSEMENT!$I$4)</f>
        <v>0</v>
      </c>
      <c r="O41" s="119"/>
      <c r="P41" s="133">
        <f>CLASSEMENT!C35</f>
        <v>0</v>
      </c>
      <c r="Q41" s="119"/>
    </row>
    <row r="42" spans="1:17" ht="15" customHeight="1">
      <c r="A42" s="13">
        <v>63</v>
      </c>
      <c r="B42" s="132">
        <f>CLASSEMENT!$B36</f>
        <v>33</v>
      </c>
      <c r="C42" s="32" t="str">
        <f>IF(A42&gt;0,CONCATENATE((VLOOKUP($A42,Inscription!$A$10:$G$165,3,FALSE)),"   ",(VLOOKUP($A42,Inscription!$A$10:$G$165,4,FALSE)))," ")</f>
        <v>MORIN    Alexandre</v>
      </c>
      <c r="D42" s="35"/>
      <c r="E42" s="35"/>
      <c r="F42" s="35"/>
      <c r="G42" s="35"/>
      <c r="H42" s="314" t="str">
        <f>IF(A42&gt;0,(VLOOKUP($A42,Inscription!$A$10:$G$165,5,FALSE))," ")</f>
        <v>U.C CORREZIENNE</v>
      </c>
      <c r="I42" s="315"/>
      <c r="J42" s="316"/>
      <c r="K42" s="312" t="str">
        <f>IF(A42&gt;0,(VLOOKUP($A42,Inscription!$A$10:$G$165,7,FALSE))," ")</f>
        <v>1419012027</v>
      </c>
      <c r="L42" s="313"/>
      <c r="M42" s="37" t="str">
        <f>IF(A42&gt;0,(VLOOKUP($A42,Inscription!$A$10:$G$165,6,FALSE))," ")</f>
        <v xml:space="preserve">3ème Catégorie </v>
      </c>
      <c r="N42" s="116">
        <f>IF(CLASSEMENT!I36=CLASSEMENT!I35,0,CLASSEMENT!I36-CLASSEMENT!$I$4)</f>
        <v>0</v>
      </c>
      <c r="O42" s="119"/>
      <c r="P42" s="133">
        <f>CLASSEMENT!C36</f>
        <v>0</v>
      </c>
      <c r="Q42" s="119"/>
    </row>
    <row r="43" spans="1:17" ht="15" customHeight="1">
      <c r="A43" s="13">
        <v>45</v>
      </c>
      <c r="B43" s="132">
        <f>CLASSEMENT!$B37</f>
        <v>34</v>
      </c>
      <c r="C43" s="32" t="str">
        <f>IF(A43&gt;0,CONCATENATE((VLOOKUP($A43,Inscription!$A$10:$G$165,3,FALSE)),"   ",(VLOOKUP($A43,Inscription!$A$10:$G$165,4,FALSE)))," ")</f>
        <v>SALVY   Jules</v>
      </c>
      <c r="D43" s="35"/>
      <c r="E43" s="35"/>
      <c r="F43" s="35"/>
      <c r="G43" s="35"/>
      <c r="H43" s="314" t="str">
        <f>IF(A43&gt;0,(VLOOKUP($A43,Inscription!$A$10:$G$165,5,FALSE))," ")</f>
        <v>V.C COURNON D'AUVERGNE</v>
      </c>
      <c r="I43" s="315"/>
      <c r="J43" s="316"/>
      <c r="K43" s="312" t="str">
        <f>IF(A43&gt;0,(VLOOKUP($A43,Inscription!$A$10:$G$165,7,FALSE))," ")</f>
        <v>0463048050</v>
      </c>
      <c r="L43" s="313"/>
      <c r="M43" s="37" t="str">
        <f>IF(A43&gt;0,(VLOOKUP($A43,Inscription!$A$10:$G$165,6,FALSE))," ")</f>
        <v xml:space="preserve">Junior </v>
      </c>
      <c r="N43" s="116">
        <f>IF(CLASSEMENT!I37=CLASSEMENT!I36,0,CLASSEMENT!I37-CLASSEMENT!$I$4)</f>
        <v>0</v>
      </c>
      <c r="O43" s="119"/>
      <c r="P43" s="133">
        <f>CLASSEMENT!C37</f>
        <v>0</v>
      </c>
      <c r="Q43" s="119"/>
    </row>
    <row r="44" spans="1:17" ht="15" customHeight="1">
      <c r="A44" s="13">
        <v>41</v>
      </c>
      <c r="B44" s="132">
        <f>CLASSEMENT!$B38</f>
        <v>35</v>
      </c>
      <c r="C44" s="32" t="str">
        <f>IF(A44&gt;0,CONCATENATE((VLOOKUP($A44,Inscription!$A$10:$G$165,3,FALSE)),"   ",(VLOOKUP($A44,Inscription!$A$10:$G$165,4,FALSE)))," ")</f>
        <v>JAUSSI   Emile</v>
      </c>
      <c r="D44" s="35"/>
      <c r="E44" s="35"/>
      <c r="F44" s="35"/>
      <c r="G44" s="35"/>
      <c r="H44" s="314" t="str">
        <f>IF(A44&gt;0,(VLOOKUP($A44,Inscription!$A$10:$G$165,5,FALSE))," ")</f>
        <v>V.C COURNON D'AUVERGNE</v>
      </c>
      <c r="I44" s="315"/>
      <c r="J44" s="316"/>
      <c r="K44" s="312" t="str">
        <f>IF(A44&gt;0,(VLOOKUP($A44,Inscription!$A$10:$G$165,7,FALSE))," ")</f>
        <v>0463048065</v>
      </c>
      <c r="L44" s="313"/>
      <c r="M44" s="37" t="str">
        <f>IF(A44&gt;0,(VLOOKUP($A44,Inscription!$A$10:$G$165,6,FALSE))," ")</f>
        <v xml:space="preserve">3ème Catégorie </v>
      </c>
      <c r="N44" s="116">
        <f>IF(CLASSEMENT!I38=CLASSEMENT!I37,0,CLASSEMENT!I38-CLASSEMENT!$I$4)</f>
        <v>0</v>
      </c>
      <c r="O44" s="119"/>
      <c r="P44" s="133">
        <f>CLASSEMENT!C38</f>
        <v>0</v>
      </c>
      <c r="Q44" s="119"/>
    </row>
    <row r="45" spans="1:17" ht="15" customHeight="1">
      <c r="A45" s="13">
        <v>42</v>
      </c>
      <c r="B45" s="132">
        <f>CLASSEMENT!$B39</f>
        <v>36</v>
      </c>
      <c r="C45" s="32" t="str">
        <f>IF(A45&gt;0,CONCATENATE((VLOOKUP($A45,Inscription!$A$10:$G$165,3,FALSE)),"   ",(VLOOKUP($A45,Inscription!$A$10:$G$165,4,FALSE)))," ")</f>
        <v>JAUSSI   Etienne</v>
      </c>
      <c r="D45" s="35"/>
      <c r="E45" s="35"/>
      <c r="F45" s="35"/>
      <c r="G45" s="35"/>
      <c r="H45" s="314" t="str">
        <f>IF(A45&gt;0,(VLOOKUP($A45,Inscription!$A$10:$G$165,5,FALSE))," ")</f>
        <v>V.C COURNON D'AUVERGNE</v>
      </c>
      <c r="I45" s="315"/>
      <c r="J45" s="316"/>
      <c r="K45" s="312" t="str">
        <f>IF(A45&gt;0,(VLOOKUP($A45,Inscription!$A$10:$G$165,7,FALSE))," ")</f>
        <v>0463048042</v>
      </c>
      <c r="L45" s="313"/>
      <c r="M45" s="37" t="str">
        <f>IF(A45&gt;0,(VLOOKUP($A45,Inscription!$A$10:$G$165,6,FALSE))," ")</f>
        <v xml:space="preserve">Junior </v>
      </c>
      <c r="N45" s="116">
        <f>IF(CLASSEMENT!I39=CLASSEMENT!I38,0,CLASSEMENT!I39-CLASSEMENT!$I$4)</f>
        <v>0</v>
      </c>
      <c r="O45" s="119"/>
      <c r="P45" s="133">
        <f>CLASSEMENT!C39</f>
        <v>0</v>
      </c>
      <c r="Q45" s="119"/>
    </row>
    <row r="46" spans="1:17" ht="15" customHeight="1">
      <c r="A46" s="13">
        <v>8</v>
      </c>
      <c r="B46" s="132">
        <f>CLASSEMENT!$B40</f>
        <v>37</v>
      </c>
      <c r="C46" s="32" t="str">
        <f>IF(A46&gt;0,CONCATENATE((VLOOKUP($A46,Inscription!$A$10:$G$165,3,FALSE)),"   ",(VLOOKUP($A46,Inscription!$A$10:$G$165,4,FALSE)))," ")</f>
        <v>DUMAS   Félix</v>
      </c>
      <c r="D46" s="35"/>
      <c r="E46" s="35"/>
      <c r="F46" s="35"/>
      <c r="G46" s="35"/>
      <c r="H46" s="314" t="str">
        <f>IF(A46&gt;0,(VLOOKUP($A46,Inscription!$A$10:$G$165,5,FALSE))," ")</f>
        <v>VELO CLUB MAURSOIS</v>
      </c>
      <c r="I46" s="315"/>
      <c r="J46" s="316"/>
      <c r="K46" s="312" t="str">
        <f>IF(A46&gt;0,(VLOOKUP($A46,Inscription!$A$10:$G$165,7,FALSE))," ")</f>
        <v>0415029008</v>
      </c>
      <c r="L46" s="313"/>
      <c r="M46" s="37" t="str">
        <f>IF(A46&gt;0,(VLOOKUP($A46,Inscription!$A$10:$G$165,6,FALSE))," ")</f>
        <v xml:space="preserve">3ème Catégorie </v>
      </c>
      <c r="N46" s="116">
        <f>IF(CLASSEMENT!I40=CLASSEMENT!I39,0,CLASSEMENT!I40-CLASSEMENT!$I$4)</f>
        <v>0</v>
      </c>
      <c r="O46" s="119"/>
      <c r="P46" s="133">
        <f>CLASSEMENT!C40</f>
        <v>0</v>
      </c>
      <c r="Q46" s="119"/>
    </row>
    <row r="47" spans="1:17" ht="15" customHeight="1">
      <c r="A47" s="454">
        <v>65</v>
      </c>
      <c r="B47" s="132">
        <f>CLASSEMENT!$B41</f>
        <v>38</v>
      </c>
      <c r="C47" s="461" t="s">
        <v>440</v>
      </c>
      <c r="D47" s="462"/>
      <c r="E47" s="462"/>
      <c r="F47" s="463"/>
      <c r="G47" s="457"/>
      <c r="H47" s="456" t="s">
        <v>441</v>
      </c>
      <c r="I47" s="456"/>
      <c r="J47" s="456"/>
      <c r="K47" s="464">
        <v>415017014</v>
      </c>
      <c r="L47" s="464"/>
      <c r="M47" s="458" t="s">
        <v>312</v>
      </c>
      <c r="N47" s="458"/>
    </row>
    <row r="48" spans="1:17" ht="15" customHeight="1">
      <c r="A48" s="454">
        <v>19</v>
      </c>
      <c r="B48" s="132">
        <f>CLASSEMENT!$B42</f>
        <v>39</v>
      </c>
      <c r="C48" s="456" t="s">
        <v>442</v>
      </c>
      <c r="D48" s="456"/>
      <c r="E48" s="456"/>
      <c r="F48" s="456"/>
      <c r="G48" s="457"/>
      <c r="H48" s="456" t="s">
        <v>278</v>
      </c>
      <c r="I48" s="456"/>
      <c r="J48" s="456"/>
      <c r="K48" s="464">
        <v>415060255</v>
      </c>
      <c r="L48" s="464"/>
      <c r="M48" s="458" t="s">
        <v>312</v>
      </c>
      <c r="N48" s="458"/>
    </row>
    <row r="49" spans="1:17" ht="15" customHeight="1">
      <c r="A49" s="454">
        <v>34</v>
      </c>
      <c r="B49" s="132">
        <f>CLASSEMENT!$B43</f>
        <v>40</v>
      </c>
      <c r="C49" s="456" t="s">
        <v>443</v>
      </c>
      <c r="D49" s="456"/>
      <c r="E49" s="456"/>
      <c r="F49" s="456"/>
      <c r="G49" s="457"/>
      <c r="H49" s="456" t="s">
        <v>335</v>
      </c>
      <c r="I49" s="456"/>
      <c r="J49" s="456"/>
      <c r="K49" s="464">
        <v>443129006</v>
      </c>
      <c r="L49" s="464"/>
      <c r="M49" s="458" t="s">
        <v>260</v>
      </c>
      <c r="N49" s="458"/>
    </row>
    <row r="50" spans="1:17" ht="15" customHeight="1">
      <c r="A50" s="454">
        <v>50</v>
      </c>
      <c r="B50" s="132">
        <f>CLASSEMENT!$B44</f>
        <v>41</v>
      </c>
      <c r="C50" s="456" t="s">
        <v>444</v>
      </c>
      <c r="D50" s="456"/>
      <c r="E50" s="456"/>
      <c r="F50" s="456"/>
      <c r="G50" s="457"/>
      <c r="H50" s="456" t="s">
        <v>384</v>
      </c>
      <c r="I50" s="456"/>
      <c r="J50" s="456"/>
      <c r="K50" s="464">
        <v>1419012142</v>
      </c>
      <c r="L50" s="464"/>
      <c r="M50" s="458" t="s">
        <v>260</v>
      </c>
      <c r="N50" s="458"/>
    </row>
    <row r="51" spans="1:17" ht="15" customHeight="1">
      <c r="A51" s="454">
        <v>51</v>
      </c>
      <c r="B51" s="132">
        <f>CLASSEMENT!$B45</f>
        <v>42</v>
      </c>
      <c r="C51" s="456" t="s">
        <v>445</v>
      </c>
      <c r="D51" s="456"/>
      <c r="E51" s="456"/>
      <c r="F51" s="456"/>
      <c r="G51" s="457"/>
      <c r="H51" s="456" t="s">
        <v>384</v>
      </c>
      <c r="I51" s="456"/>
      <c r="J51" s="456"/>
      <c r="K51" s="464">
        <v>1419012116</v>
      </c>
      <c r="L51" s="464"/>
      <c r="M51" s="458" t="s">
        <v>260</v>
      </c>
      <c r="N51" s="458"/>
    </row>
    <row r="52" spans="1:17" ht="15" customHeight="1">
      <c r="A52" s="454">
        <v>7</v>
      </c>
      <c r="B52" s="132">
        <f>CLASSEMENT!$B46</f>
        <v>43</v>
      </c>
      <c r="C52" s="456" t="s">
        <v>446</v>
      </c>
      <c r="D52" s="456"/>
      <c r="E52" s="456"/>
      <c r="F52" s="456"/>
      <c r="G52" s="457"/>
      <c r="H52" s="456" t="s">
        <v>277</v>
      </c>
      <c r="I52" s="456"/>
      <c r="J52" s="456"/>
      <c r="K52" s="464">
        <v>415029082</v>
      </c>
      <c r="L52" s="464"/>
      <c r="M52" s="458" t="s">
        <v>260</v>
      </c>
      <c r="N52" s="458"/>
    </row>
    <row r="53" spans="1:17" ht="15" customHeight="1">
      <c r="A53" s="454">
        <v>27</v>
      </c>
      <c r="B53" s="132">
        <f>CLASSEMENT!$B47</f>
        <v>44</v>
      </c>
      <c r="C53" s="456" t="s">
        <v>447</v>
      </c>
      <c r="D53" s="456"/>
      <c r="E53" s="456"/>
      <c r="F53" s="456"/>
      <c r="G53" s="457"/>
      <c r="H53" s="456" t="s">
        <v>448</v>
      </c>
      <c r="I53" s="456"/>
      <c r="J53" s="456"/>
      <c r="K53" s="464">
        <v>443032043</v>
      </c>
      <c r="L53" s="464"/>
      <c r="M53" s="458" t="s">
        <v>259</v>
      </c>
      <c r="N53" s="458"/>
    </row>
    <row r="54" spans="1:17" ht="15" customHeight="1">
      <c r="A54" s="454">
        <v>11</v>
      </c>
      <c r="B54" s="132">
        <f>CLASSEMENT!$B48</f>
        <v>45</v>
      </c>
      <c r="C54" s="456" t="s">
        <v>449</v>
      </c>
      <c r="D54" s="456"/>
      <c r="E54" s="456"/>
      <c r="F54" s="456"/>
      <c r="G54" s="459"/>
      <c r="H54" s="456" t="s">
        <v>277</v>
      </c>
      <c r="I54" s="456"/>
      <c r="J54" s="456"/>
      <c r="K54" s="464">
        <v>415029014</v>
      </c>
      <c r="L54" s="464"/>
      <c r="M54" s="460" t="s">
        <v>260</v>
      </c>
      <c r="N54" s="460"/>
      <c r="O54" s="119"/>
      <c r="P54" s="133">
        <f>CLASSEMENT!C48</f>
        <v>0</v>
      </c>
      <c r="Q54" s="119"/>
    </row>
    <row r="55" spans="1:17" ht="15" customHeight="1">
      <c r="A55" s="455">
        <v>14</v>
      </c>
      <c r="B55" s="132">
        <f>CLASSEMENT!$B49</f>
        <v>46</v>
      </c>
      <c r="C55" s="456" t="s">
        <v>450</v>
      </c>
      <c r="D55" s="456"/>
      <c r="E55" s="456"/>
      <c r="F55" s="456"/>
      <c r="G55" s="457"/>
      <c r="H55" s="456" t="s">
        <v>278</v>
      </c>
      <c r="I55" s="456"/>
      <c r="J55" s="456"/>
      <c r="K55" s="464">
        <v>415060011</v>
      </c>
      <c r="L55" s="464"/>
      <c r="M55" s="458" t="s">
        <v>259</v>
      </c>
      <c r="N55" s="458"/>
      <c r="P55" s="2">
        <f>CLASSEMENT!C49</f>
        <v>0</v>
      </c>
    </row>
    <row r="56" spans="1:17" ht="14.25">
      <c r="A56" s="455">
        <v>33</v>
      </c>
      <c r="B56" s="132">
        <f>CLASSEMENT!$B50</f>
        <v>47</v>
      </c>
      <c r="C56" s="456" t="s">
        <v>451</v>
      </c>
      <c r="D56" s="456"/>
      <c r="E56" s="456"/>
      <c r="F56" s="456"/>
      <c r="G56" s="457"/>
      <c r="H56" s="456" t="s">
        <v>335</v>
      </c>
      <c r="I56" s="456"/>
      <c r="J56" s="456"/>
      <c r="K56" s="464">
        <v>443129026</v>
      </c>
      <c r="L56" s="464"/>
      <c r="M56" s="458" t="s">
        <v>259</v>
      </c>
      <c r="N56" s="458"/>
      <c r="P56" s="2">
        <f>CLASSEMENT!C50</f>
        <v>0</v>
      </c>
    </row>
    <row r="57" spans="1:17" ht="14.25">
      <c r="A57" s="455">
        <v>55</v>
      </c>
      <c r="B57" s="132">
        <f>CLASSEMENT!$B51</f>
        <v>48</v>
      </c>
      <c r="C57" s="456" t="s">
        <v>461</v>
      </c>
      <c r="D57" s="456"/>
      <c r="E57" s="456"/>
      <c r="F57" s="456"/>
      <c r="G57" s="457"/>
      <c r="H57" s="456" t="s">
        <v>462</v>
      </c>
      <c r="I57" s="456"/>
      <c r="J57" s="456"/>
      <c r="K57" s="464">
        <v>2212032290</v>
      </c>
      <c r="L57" s="464"/>
      <c r="M57" s="460" t="s">
        <v>260</v>
      </c>
      <c r="N57" s="458"/>
      <c r="P57" s="2">
        <f>CLASSEMENT!C51</f>
        <v>0</v>
      </c>
    </row>
    <row r="58" spans="1:17" ht="14.25">
      <c r="A58" s="455">
        <v>16</v>
      </c>
      <c r="B58" s="132">
        <f>CLASSEMENT!$B52</f>
        <v>49</v>
      </c>
      <c r="C58" s="456" t="s">
        <v>452</v>
      </c>
      <c r="D58" s="456"/>
      <c r="E58" s="456"/>
      <c r="F58" s="456"/>
      <c r="G58" s="457"/>
      <c r="H58" s="456" t="s">
        <v>278</v>
      </c>
      <c r="I58" s="456"/>
      <c r="J58" s="456"/>
      <c r="K58" s="464">
        <v>415060093</v>
      </c>
      <c r="L58" s="464"/>
      <c r="M58" s="458" t="s">
        <v>312</v>
      </c>
      <c r="N58" s="458"/>
      <c r="P58" s="2">
        <f>CLASSEMENT!C52</f>
        <v>0</v>
      </c>
    </row>
    <row r="59" spans="1:17" ht="14.25">
      <c r="A59" s="455">
        <v>15</v>
      </c>
      <c r="B59" s="132">
        <f>CLASSEMENT!$B53</f>
        <v>50</v>
      </c>
      <c r="C59" s="456" t="s">
        <v>453</v>
      </c>
      <c r="D59" s="456"/>
      <c r="E59" s="456"/>
      <c r="F59" s="456"/>
      <c r="G59" s="457"/>
      <c r="H59" s="456" t="s">
        <v>278</v>
      </c>
      <c r="I59" s="456"/>
      <c r="J59" s="456"/>
      <c r="K59" s="464">
        <v>415060273</v>
      </c>
      <c r="L59" s="464"/>
      <c r="M59" s="458" t="s">
        <v>312</v>
      </c>
      <c r="N59" s="458"/>
      <c r="P59" s="2">
        <f>CLASSEMENT!C53</f>
        <v>0</v>
      </c>
    </row>
    <row r="60" spans="1:17" ht="14.25">
      <c r="A60" s="455">
        <v>13</v>
      </c>
      <c r="B60" s="132">
        <f>CLASSEMENT!$B54</f>
        <v>51</v>
      </c>
      <c r="C60" s="456" t="s">
        <v>454</v>
      </c>
      <c r="D60" s="456"/>
      <c r="E60" s="456"/>
      <c r="F60" s="456"/>
      <c r="G60" s="457"/>
      <c r="H60" s="456" t="s">
        <v>278</v>
      </c>
      <c r="I60" s="456"/>
      <c r="J60" s="456"/>
      <c r="K60" s="464">
        <v>415060021</v>
      </c>
      <c r="L60" s="464"/>
      <c r="M60" s="458" t="s">
        <v>312</v>
      </c>
      <c r="N60" s="458"/>
      <c r="P60" s="2">
        <f>CLASSEMENT!C54</f>
        <v>0</v>
      </c>
    </row>
    <row r="61" spans="1:17" ht="14.25">
      <c r="A61" s="455">
        <v>28</v>
      </c>
      <c r="B61" s="132">
        <f>CLASSEMENT!$B55</f>
        <v>52</v>
      </c>
      <c r="C61" s="456" t="s">
        <v>455</v>
      </c>
      <c r="D61" s="456"/>
      <c r="E61" s="456"/>
      <c r="F61" s="456"/>
      <c r="G61" s="457"/>
      <c r="H61" s="456" t="s">
        <v>448</v>
      </c>
      <c r="I61" s="456"/>
      <c r="J61" s="456"/>
      <c r="K61" s="464">
        <v>443032079</v>
      </c>
      <c r="L61" s="464"/>
      <c r="M61" s="458" t="s">
        <v>312</v>
      </c>
      <c r="N61" s="458"/>
      <c r="P61" s="2">
        <f>CLASSEMENT!C55</f>
        <v>0</v>
      </c>
    </row>
    <row r="62" spans="1:17" ht="14.25">
      <c r="A62" s="455">
        <v>31</v>
      </c>
      <c r="B62" s="132">
        <f>CLASSEMENT!$B56</f>
        <v>53</v>
      </c>
      <c r="C62" s="456" t="s">
        <v>456</v>
      </c>
      <c r="D62" s="456"/>
      <c r="E62" s="456"/>
      <c r="F62" s="456"/>
      <c r="G62" s="457"/>
      <c r="H62" s="456" t="s">
        <v>448</v>
      </c>
      <c r="I62" s="456"/>
      <c r="J62" s="456"/>
      <c r="K62" s="464">
        <v>443032148</v>
      </c>
      <c r="L62" s="464"/>
      <c r="M62" s="458" t="s">
        <v>312</v>
      </c>
      <c r="N62" s="458"/>
      <c r="P62" s="2">
        <f>CLASSEMENT!C56</f>
        <v>0</v>
      </c>
    </row>
    <row r="63" spans="1:17" ht="14.25">
      <c r="A63" s="455">
        <v>47</v>
      </c>
      <c r="B63" s="132">
        <f>CLASSEMENT!$B57</f>
        <v>54</v>
      </c>
      <c r="C63" s="456" t="s">
        <v>463</v>
      </c>
      <c r="D63" s="456"/>
      <c r="E63" s="456"/>
      <c r="F63" s="456"/>
      <c r="G63" s="457"/>
      <c r="H63" s="456" t="s">
        <v>230</v>
      </c>
      <c r="I63" s="456"/>
      <c r="J63" s="456"/>
      <c r="K63" s="464">
        <v>463048277</v>
      </c>
      <c r="L63" s="464"/>
      <c r="M63" s="458" t="s">
        <v>312</v>
      </c>
      <c r="N63" s="458"/>
      <c r="P63" s="2">
        <f>CLASSEMENT!C57</f>
        <v>0</v>
      </c>
    </row>
    <row r="64" spans="1:17" ht="14.25">
      <c r="A64" s="455">
        <v>3</v>
      </c>
      <c r="B64" s="132">
        <f>CLASSEMENT!$B58</f>
        <v>55</v>
      </c>
      <c r="C64" s="456" t="s">
        <v>409</v>
      </c>
      <c r="D64" s="456"/>
      <c r="E64" s="456"/>
      <c r="F64" s="456"/>
      <c r="G64" s="457"/>
      <c r="H64" s="456" t="s">
        <v>457</v>
      </c>
      <c r="I64" s="456"/>
      <c r="J64" s="456"/>
      <c r="K64" s="464">
        <v>415014038</v>
      </c>
      <c r="L64" s="464"/>
      <c r="M64" s="458" t="s">
        <v>458</v>
      </c>
      <c r="N64" s="458"/>
      <c r="P64" s="2">
        <f>CLASSEMENT!C58</f>
        <v>0</v>
      </c>
    </row>
    <row r="65" spans="1:16" ht="14.25">
      <c r="A65" s="455">
        <v>1</v>
      </c>
      <c r="B65" s="132">
        <f>CLASSEMENT!$B59</f>
        <v>56</v>
      </c>
      <c r="C65" s="456" t="s">
        <v>407</v>
      </c>
      <c r="D65" s="456"/>
      <c r="E65" s="456"/>
      <c r="F65" s="456"/>
      <c r="G65" s="457"/>
      <c r="H65" s="456" t="s">
        <v>220</v>
      </c>
      <c r="I65" s="456"/>
      <c r="J65" s="456"/>
      <c r="K65" s="464">
        <v>415072016</v>
      </c>
      <c r="L65" s="464"/>
      <c r="M65" s="458" t="s">
        <v>312</v>
      </c>
      <c r="N65" s="458"/>
      <c r="P65" s="2">
        <f>CLASSEMENT!C59</f>
        <v>0</v>
      </c>
    </row>
    <row r="66" spans="1:16" ht="14.25">
      <c r="A66" s="455">
        <v>59</v>
      </c>
      <c r="B66" s="132">
        <f>CLASSEMENT!$B60</f>
        <v>57</v>
      </c>
      <c r="C66" s="456" t="s">
        <v>464</v>
      </c>
      <c r="D66" s="456"/>
      <c r="E66" s="456"/>
      <c r="F66" s="456"/>
      <c r="G66" s="457"/>
      <c r="H66" s="456" t="s">
        <v>406</v>
      </c>
      <c r="I66" s="456"/>
      <c r="J66" s="456"/>
      <c r="K66" s="464">
        <v>463001030</v>
      </c>
      <c r="L66" s="464"/>
      <c r="M66" s="458" t="s">
        <v>312</v>
      </c>
      <c r="N66" s="458"/>
      <c r="P66" s="2">
        <f>CLASSEMENT!C60</f>
        <v>0</v>
      </c>
    </row>
    <row r="67" spans="1:16" ht="14.25">
      <c r="A67" s="455">
        <v>20</v>
      </c>
      <c r="B67" s="132">
        <f>CLASSEMENT!$B61</f>
        <v>58</v>
      </c>
      <c r="C67" s="456" t="s">
        <v>459</v>
      </c>
      <c r="D67" s="456"/>
      <c r="E67" s="456"/>
      <c r="F67" s="456"/>
      <c r="G67" s="457"/>
      <c r="H67" s="456" t="s">
        <v>460</v>
      </c>
      <c r="I67" s="456"/>
      <c r="J67" s="456"/>
      <c r="K67" s="464">
        <v>415060174</v>
      </c>
      <c r="L67" s="464"/>
      <c r="M67" s="458" t="s">
        <v>312</v>
      </c>
      <c r="N67" s="458"/>
      <c r="P67" s="2">
        <f>CLASSEMENT!C61</f>
        <v>0</v>
      </c>
    </row>
    <row r="68" spans="1:16" ht="14.25">
      <c r="A68" s="455">
        <v>61</v>
      </c>
      <c r="B68" s="132">
        <f>CLASSEMENT!$B62</f>
        <v>59</v>
      </c>
      <c r="C68" s="456" t="s">
        <v>413</v>
      </c>
      <c r="D68" s="456"/>
      <c r="E68" s="456"/>
      <c r="F68" s="456"/>
      <c r="G68" s="457"/>
      <c r="H68" s="456" t="s">
        <v>233</v>
      </c>
      <c r="I68" s="456"/>
      <c r="J68" s="456"/>
      <c r="K68" s="464">
        <v>2212020125</v>
      </c>
      <c r="L68" s="464"/>
      <c r="M68" s="458" t="s">
        <v>458</v>
      </c>
      <c r="N68" s="458"/>
      <c r="P68" s="2">
        <f>CLASSEMENT!C62</f>
        <v>0</v>
      </c>
    </row>
    <row r="69" spans="1:16" ht="14.25">
      <c r="A69" s="455">
        <v>43</v>
      </c>
      <c r="B69" s="132">
        <f>CLASSEMENT!$B63</f>
        <v>60</v>
      </c>
      <c r="C69" s="456" t="s">
        <v>465</v>
      </c>
      <c r="D69" s="456"/>
      <c r="E69" s="456"/>
      <c r="F69" s="456"/>
      <c r="G69" s="457"/>
      <c r="H69" s="456" t="s">
        <v>230</v>
      </c>
      <c r="I69" s="456"/>
      <c r="J69" s="456"/>
      <c r="K69" s="464">
        <v>463048080</v>
      </c>
      <c r="L69" s="464"/>
      <c r="M69" s="458" t="s">
        <v>458</v>
      </c>
      <c r="N69" s="458"/>
      <c r="P69" s="2">
        <f>CLASSEMENT!C63</f>
        <v>0</v>
      </c>
    </row>
    <row r="70" spans="1:16" ht="14.25">
      <c r="A70" s="455">
        <v>60</v>
      </c>
      <c r="B70" s="132">
        <f>CLASSEMENT!$B64</f>
        <v>61</v>
      </c>
      <c r="C70" s="456" t="s">
        <v>411</v>
      </c>
      <c r="D70" s="456"/>
      <c r="E70" s="456"/>
      <c r="F70" s="456"/>
      <c r="G70" s="457"/>
      <c r="H70" s="456" t="s">
        <v>233</v>
      </c>
      <c r="I70" s="456"/>
      <c r="J70" s="456"/>
      <c r="K70" s="464">
        <v>2212020008</v>
      </c>
      <c r="L70" s="464"/>
      <c r="M70" s="458" t="s">
        <v>458</v>
      </c>
      <c r="N70" s="458"/>
      <c r="P70" s="2">
        <f>CLASSEMENT!C64</f>
        <v>0</v>
      </c>
    </row>
    <row r="71" spans="1:16" ht="14.25">
      <c r="A71" s="455">
        <v>62</v>
      </c>
      <c r="B71" s="132">
        <f>CLASSEMENT!$B65</f>
        <v>62</v>
      </c>
      <c r="C71" s="456" t="s">
        <v>416</v>
      </c>
      <c r="D71" s="456"/>
      <c r="E71" s="456"/>
      <c r="F71" s="456"/>
      <c r="G71" s="457"/>
      <c r="H71" s="456" t="s">
        <v>233</v>
      </c>
      <c r="I71" s="456"/>
      <c r="J71" s="456"/>
      <c r="K71" s="464">
        <v>2212020073</v>
      </c>
      <c r="L71" s="464"/>
      <c r="M71" s="458" t="s">
        <v>458</v>
      </c>
      <c r="N71" s="458"/>
      <c r="P71" s="2">
        <f>CLASSEMENT!C65</f>
        <v>0</v>
      </c>
    </row>
    <row r="72" spans="1:16">
      <c r="P72" s="2">
        <f>CLASSEMENT!C66</f>
        <v>0</v>
      </c>
    </row>
    <row r="73" spans="1:16">
      <c r="P73" s="2">
        <f>CLASSEMENT!C67</f>
        <v>0</v>
      </c>
    </row>
    <row r="74" spans="1:16">
      <c r="P74" s="2">
        <f>CLASSEMENT!C68</f>
        <v>0</v>
      </c>
    </row>
    <row r="75" spans="1:16">
      <c r="P75" s="2">
        <f>CLASSEMENT!C69</f>
        <v>0</v>
      </c>
    </row>
    <row r="76" spans="1:16">
      <c r="P76" s="2">
        <f>CLASSEMENT!C70</f>
        <v>0</v>
      </c>
    </row>
    <row r="77" spans="1:16">
      <c r="P77" s="2">
        <f>CLASSEMENT!C71</f>
        <v>0</v>
      </c>
    </row>
    <row r="78" spans="1:16">
      <c r="P78" s="2">
        <f>CLASSEMENT!C72</f>
        <v>0</v>
      </c>
    </row>
    <row r="79" spans="1:16">
      <c r="P79" s="2">
        <f>CLASSEMENT!C73</f>
        <v>0</v>
      </c>
    </row>
    <row r="80" spans="1:16">
      <c r="P80" s="2">
        <f>CLASSEMENT!C74</f>
        <v>0</v>
      </c>
    </row>
    <row r="81" spans="16:16">
      <c r="P81" s="2">
        <f>CLASSEMENT!C75</f>
        <v>0</v>
      </c>
    </row>
    <row r="82" spans="16:16">
      <c r="P82" s="2">
        <f>CLASSEMENT!C76</f>
        <v>0</v>
      </c>
    </row>
    <row r="83" spans="16:16">
      <c r="P83" s="2">
        <f>CLASSEMENT!C77</f>
        <v>0</v>
      </c>
    </row>
    <row r="84" spans="16:16">
      <c r="P84" s="2">
        <f>CLASSEMENT!C78</f>
        <v>0</v>
      </c>
    </row>
    <row r="85" spans="16:16">
      <c r="P85" s="2">
        <f>CLASSEMENT!C79</f>
        <v>0</v>
      </c>
    </row>
    <row r="86" spans="16:16">
      <c r="P86" s="2">
        <f>CLASSEMENT!C80</f>
        <v>0</v>
      </c>
    </row>
    <row r="87" spans="16:16">
      <c r="P87" s="2">
        <f>CLASSEMENT!C81</f>
        <v>0</v>
      </c>
    </row>
    <row r="88" spans="16:16">
      <c r="P88" s="2">
        <f>CLASSEMENT!C82</f>
        <v>0</v>
      </c>
    </row>
    <row r="89" spans="16:16">
      <c r="P89" s="2">
        <f>CLASSEMENT!C83</f>
        <v>0</v>
      </c>
    </row>
    <row r="90" spans="16:16">
      <c r="P90" s="2">
        <f>CLASSEMENT!C84</f>
        <v>0</v>
      </c>
    </row>
    <row r="91" spans="16:16">
      <c r="P91" s="2">
        <f>CLASSEMENT!C85</f>
        <v>0</v>
      </c>
    </row>
    <row r="92" spans="16:16">
      <c r="P92" s="2">
        <f>CLASSEMENT!C86</f>
        <v>0</v>
      </c>
    </row>
    <row r="93" spans="16:16">
      <c r="P93" s="2">
        <f>CLASSEMENT!C87</f>
        <v>0</v>
      </c>
    </row>
    <row r="94" spans="16:16">
      <c r="P94" s="2">
        <f>CLASSEMENT!C88</f>
        <v>0</v>
      </c>
    </row>
    <row r="95" spans="16:16">
      <c r="P95" s="2">
        <f>CLASSEMENT!C89</f>
        <v>0</v>
      </c>
    </row>
    <row r="96" spans="16:16">
      <c r="P96" s="2">
        <f>CLASSEMENT!C90</f>
        <v>0</v>
      </c>
    </row>
    <row r="97" spans="16:16">
      <c r="P97" s="2">
        <f>CLASSEMENT!C91</f>
        <v>0</v>
      </c>
    </row>
    <row r="98" spans="16:16">
      <c r="P98" s="2">
        <f>CLASSEMENT!C92</f>
        <v>0</v>
      </c>
    </row>
    <row r="99" spans="16:16">
      <c r="P99" s="2">
        <f>CLASSEMENT!C93</f>
        <v>0</v>
      </c>
    </row>
    <row r="100" spans="16:16">
      <c r="P100" s="2">
        <f>CLASSEMENT!C94</f>
        <v>0</v>
      </c>
    </row>
    <row r="101" spans="16:16">
      <c r="P101" s="2">
        <f>CLASSEMENT!C95</f>
        <v>0</v>
      </c>
    </row>
    <row r="102" spans="16:16">
      <c r="P102" s="2">
        <f>CLASSEMENT!C96</f>
        <v>0</v>
      </c>
    </row>
    <row r="103" spans="16:16">
      <c r="P103" s="2">
        <f>CLASSEMENT!C97</f>
        <v>0</v>
      </c>
    </row>
    <row r="104" spans="16:16">
      <c r="P104" s="2">
        <f>CLASSEMENT!C98</f>
        <v>0</v>
      </c>
    </row>
    <row r="105" spans="16:16">
      <c r="P105" s="2">
        <f>CLASSEMENT!C99</f>
        <v>0</v>
      </c>
    </row>
    <row r="106" spans="16:16">
      <c r="P106" s="2">
        <f>CLASSEMENT!C100</f>
        <v>0</v>
      </c>
    </row>
    <row r="107" spans="16:16">
      <c r="P107" s="2">
        <f>CLASSEMENT!C101</f>
        <v>0</v>
      </c>
    </row>
    <row r="108" spans="16:16">
      <c r="P108" s="2">
        <f>CLASSEMENT!C102</f>
        <v>0</v>
      </c>
    </row>
    <row r="109" spans="16:16">
      <c r="P109" s="2">
        <f>CLASSEMENT!C103</f>
        <v>0</v>
      </c>
    </row>
    <row r="110" spans="16:16">
      <c r="P110" s="2">
        <f>CLASSEMENT!C104</f>
        <v>0</v>
      </c>
    </row>
    <row r="111" spans="16:16">
      <c r="P111" s="2">
        <f>CLASSEMENT!C105</f>
        <v>0</v>
      </c>
    </row>
    <row r="112" spans="16:16">
      <c r="P112" s="2">
        <f>CLASSEMENT!C106</f>
        <v>0</v>
      </c>
    </row>
    <row r="113" spans="16:16">
      <c r="P113" s="2">
        <f>CLASSEMENT!C107</f>
        <v>0</v>
      </c>
    </row>
    <row r="114" spans="16:16">
      <c r="P114" s="2">
        <f>CLASSEMENT!C108</f>
        <v>0</v>
      </c>
    </row>
    <row r="115" spans="16:16">
      <c r="P115" s="2">
        <f>CLASSEMENT!C109</f>
        <v>0</v>
      </c>
    </row>
    <row r="116" spans="16:16">
      <c r="P116" s="2">
        <f>CLASSEMENT!C110</f>
        <v>0</v>
      </c>
    </row>
    <row r="117" spans="16:16">
      <c r="P117" s="2">
        <f>CLASSEMENT!C111</f>
        <v>0</v>
      </c>
    </row>
    <row r="118" spans="16:16">
      <c r="P118" s="2">
        <f>CLASSEMENT!C112</f>
        <v>0</v>
      </c>
    </row>
    <row r="119" spans="16:16">
      <c r="P119" s="2">
        <f>CLASSEMENT!C113</f>
        <v>0</v>
      </c>
    </row>
    <row r="120" spans="16:16">
      <c r="P120" s="2">
        <f>CLASSEMENT!C114</f>
        <v>0</v>
      </c>
    </row>
    <row r="121" spans="16:16">
      <c r="P121" s="2">
        <f>CLASSEMENT!C115</f>
        <v>0</v>
      </c>
    </row>
    <row r="122" spans="16:16">
      <c r="P122" s="2">
        <f>CLASSEMENT!C116</f>
        <v>0</v>
      </c>
    </row>
    <row r="123" spans="16:16">
      <c r="P123" s="2">
        <f>CLASSEMENT!C117</f>
        <v>0</v>
      </c>
    </row>
    <row r="124" spans="16:16">
      <c r="P124" s="2">
        <f>CLASSEMENT!C118</f>
        <v>0</v>
      </c>
    </row>
    <row r="125" spans="16:16">
      <c r="P125" s="2">
        <f>CLASSEMENT!C119</f>
        <v>0</v>
      </c>
    </row>
    <row r="126" spans="16:16">
      <c r="P126" s="2">
        <f>CLASSEMENT!C120</f>
        <v>0</v>
      </c>
    </row>
    <row r="127" spans="16:16">
      <c r="P127" s="2">
        <f>CLASSEMENT!C121</f>
        <v>0</v>
      </c>
    </row>
    <row r="128" spans="16:16">
      <c r="P128" s="2">
        <f>CLASSEMENT!C122</f>
        <v>0</v>
      </c>
    </row>
    <row r="129" spans="16:16">
      <c r="P129" s="2">
        <f>CLASSEMENT!C123</f>
        <v>0</v>
      </c>
    </row>
    <row r="130" spans="16:16">
      <c r="P130" s="2">
        <f>CLASSEMENT!C124</f>
        <v>0</v>
      </c>
    </row>
    <row r="131" spans="16:16">
      <c r="P131" s="2">
        <f>CLASSEMENT!C125</f>
        <v>0</v>
      </c>
    </row>
    <row r="132" spans="16:16">
      <c r="P132" s="2">
        <f>CLASSEMENT!C126</f>
        <v>0</v>
      </c>
    </row>
    <row r="133" spans="16:16">
      <c r="P133" s="2">
        <f>CLASSEMENT!C127</f>
        <v>0</v>
      </c>
    </row>
    <row r="134" spans="16:16">
      <c r="P134" s="2">
        <f>CLASSEMENT!C128</f>
        <v>0</v>
      </c>
    </row>
    <row r="135" spans="16:16">
      <c r="P135" s="2">
        <f>CLASSEMENT!C129</f>
        <v>0</v>
      </c>
    </row>
    <row r="136" spans="16:16">
      <c r="P136" s="2">
        <f>CLASSEMENT!C130</f>
        <v>0</v>
      </c>
    </row>
    <row r="137" spans="16:16">
      <c r="P137" s="2">
        <f>CLASSEMENT!C131</f>
        <v>0</v>
      </c>
    </row>
    <row r="138" spans="16:16">
      <c r="P138" s="2">
        <f>CLASSEMENT!C132</f>
        <v>0</v>
      </c>
    </row>
    <row r="139" spans="16:16">
      <c r="P139" s="2">
        <f>CLASSEMENT!C133</f>
        <v>0</v>
      </c>
    </row>
    <row r="140" spans="16:16">
      <c r="P140" s="2">
        <f>CLASSEMENT!C134</f>
        <v>0</v>
      </c>
    </row>
    <row r="141" spans="16:16">
      <c r="P141" s="2">
        <f>CLASSEMENT!C135</f>
        <v>0</v>
      </c>
    </row>
    <row r="142" spans="16:16">
      <c r="P142" s="2">
        <f>CLASSEMENT!C136</f>
        <v>0</v>
      </c>
    </row>
    <row r="143" spans="16:16">
      <c r="P143" s="2">
        <f>CLASSEMENT!C137</f>
        <v>0</v>
      </c>
    </row>
    <row r="144" spans="16:16">
      <c r="P144" s="2">
        <f>CLASSEMENT!C138</f>
        <v>0</v>
      </c>
    </row>
    <row r="145" spans="16:16">
      <c r="P145" s="2">
        <f>CLASSEMENT!C139</f>
        <v>0</v>
      </c>
    </row>
    <row r="146" spans="16:16">
      <c r="P146" s="2">
        <f>CLASSEMENT!C140</f>
        <v>0</v>
      </c>
    </row>
    <row r="147" spans="16:16">
      <c r="P147" s="2">
        <f>CLASSEMENT!C141</f>
        <v>0</v>
      </c>
    </row>
    <row r="148" spans="16:16">
      <c r="P148" s="2">
        <f>CLASSEMENT!C142</f>
        <v>0</v>
      </c>
    </row>
    <row r="149" spans="16:16">
      <c r="P149" s="2">
        <f>CLASSEMENT!C143</f>
        <v>0</v>
      </c>
    </row>
    <row r="150" spans="16:16">
      <c r="P150" s="2">
        <f>CLASSEMENT!C144</f>
        <v>0</v>
      </c>
    </row>
    <row r="151" spans="16:16">
      <c r="P151" s="2">
        <f>CLASSEMENT!C145</f>
        <v>0</v>
      </c>
    </row>
    <row r="152" spans="16:16">
      <c r="P152" s="2">
        <f>CLASSEMENT!C146</f>
        <v>0</v>
      </c>
    </row>
    <row r="153" spans="16:16">
      <c r="P153" s="2">
        <f>CLASSEMENT!C147</f>
        <v>0</v>
      </c>
    </row>
    <row r="154" spans="16:16">
      <c r="P154" s="2">
        <f>CLASSEMENT!C148</f>
        <v>0</v>
      </c>
    </row>
    <row r="155" spans="16:16">
      <c r="P155" s="2">
        <f>CLASSEMENT!C149</f>
        <v>0</v>
      </c>
    </row>
    <row r="156" spans="16:16">
      <c r="P156" s="2">
        <f>CLASSEMENT!C150</f>
        <v>0</v>
      </c>
    </row>
    <row r="157" spans="16:16">
      <c r="P157" s="2">
        <f>CLASSEMENT!C151</f>
        <v>0</v>
      </c>
    </row>
    <row r="158" spans="16:16">
      <c r="P158" s="2">
        <f>CLASSEMENT!C152</f>
        <v>0</v>
      </c>
    </row>
    <row r="159" spans="16:16">
      <c r="P159" s="2">
        <f>CLASSEMENT!C153</f>
        <v>0</v>
      </c>
    </row>
    <row r="160" spans="16:16">
      <c r="P160" s="2">
        <f>CLASSEMENT!C154</f>
        <v>0</v>
      </c>
    </row>
    <row r="161" spans="16:16">
      <c r="P161" s="2">
        <f>CLASSEMENT!C155</f>
        <v>0</v>
      </c>
    </row>
    <row r="162" spans="16:16">
      <c r="P162" s="2">
        <f>CLASSEMENT!C156</f>
        <v>0</v>
      </c>
    </row>
    <row r="163" spans="16:16">
      <c r="P163" s="2">
        <f>CLASSEMENT!C157</f>
        <v>0</v>
      </c>
    </row>
    <row r="164" spans="16:16">
      <c r="P164" s="2">
        <f>CLASSEMENT!C158</f>
        <v>0</v>
      </c>
    </row>
    <row r="165" spans="16:16">
      <c r="P165" s="2">
        <f>CLASSEMENT!C159</f>
        <v>0</v>
      </c>
    </row>
    <row r="166" spans="16:16">
      <c r="P166" s="2">
        <f>CLASSEMENT!C160</f>
        <v>0</v>
      </c>
    </row>
    <row r="167" spans="16:16">
      <c r="P167" s="2">
        <f>CLASSEMENT!C161</f>
        <v>0</v>
      </c>
    </row>
    <row r="168" spans="16:16">
      <c r="P168" s="2">
        <f>CLASSEMENT!C162</f>
        <v>0</v>
      </c>
    </row>
    <row r="169" spans="16:16">
      <c r="P169" s="2">
        <f>CLASSEMENT!C163</f>
        <v>0</v>
      </c>
    </row>
    <row r="170" spans="16:16">
      <c r="P170" s="2">
        <f>CLASSEMENT!C164</f>
        <v>0</v>
      </c>
    </row>
    <row r="171" spans="16:16">
      <c r="P171" s="2">
        <f>CLASSEMENT!C165</f>
        <v>0</v>
      </c>
    </row>
    <row r="172" spans="16:16">
      <c r="P172" s="2">
        <f>CLASSEMENT!C166</f>
        <v>0</v>
      </c>
    </row>
    <row r="173" spans="16:16">
      <c r="P173" s="2">
        <f>CLASSEMENT!C167</f>
        <v>0</v>
      </c>
    </row>
    <row r="174" spans="16:16">
      <c r="P174" s="2">
        <f>CLASSEMENT!C168</f>
        <v>0</v>
      </c>
    </row>
    <row r="175" spans="16:16">
      <c r="P175" s="2">
        <f>CLASSEMENT!C169</f>
        <v>0</v>
      </c>
    </row>
    <row r="176" spans="16:16">
      <c r="P176" s="2">
        <f>CLASSEMENT!C170</f>
        <v>0</v>
      </c>
    </row>
    <row r="177" spans="16:16">
      <c r="P177" s="2">
        <f>CLASSEMENT!C171</f>
        <v>0</v>
      </c>
    </row>
    <row r="178" spans="16:16">
      <c r="P178" s="2">
        <f>CLASSEMENT!C172</f>
        <v>0</v>
      </c>
    </row>
    <row r="179" spans="16:16">
      <c r="P179" s="2">
        <f>CLASSEMENT!C173</f>
        <v>0</v>
      </c>
    </row>
    <row r="180" spans="16:16">
      <c r="P180" s="2">
        <f>CLASSEMENT!C174</f>
        <v>0</v>
      </c>
    </row>
    <row r="181" spans="16:16">
      <c r="P181" s="2">
        <f>CLASSEMENT!C175</f>
        <v>0</v>
      </c>
    </row>
    <row r="182" spans="16:16">
      <c r="P182" s="2">
        <f>CLASSEMENT!C176</f>
        <v>0</v>
      </c>
    </row>
    <row r="183" spans="16:16">
      <c r="P183" s="2">
        <f>CLASSEMENT!C177</f>
        <v>0</v>
      </c>
    </row>
    <row r="184" spans="16:16">
      <c r="P184" s="2">
        <f>CLASSEMENT!C178</f>
        <v>0</v>
      </c>
    </row>
    <row r="185" spans="16:16">
      <c r="P185" s="2">
        <f>CLASSEMENT!C179</f>
        <v>0</v>
      </c>
    </row>
    <row r="186" spans="16:16">
      <c r="P186" s="2">
        <f>CLASSEMENT!C180</f>
        <v>0</v>
      </c>
    </row>
    <row r="187" spans="16:16">
      <c r="P187" s="2">
        <f>CLASSEMENT!C181</f>
        <v>0</v>
      </c>
    </row>
    <row r="188" spans="16:16">
      <c r="P188" s="2">
        <f>CLASSEMENT!C182</f>
        <v>0</v>
      </c>
    </row>
    <row r="189" spans="16:16">
      <c r="P189" s="2">
        <f>CLASSEMENT!C183</f>
        <v>0</v>
      </c>
    </row>
    <row r="190" spans="16:16">
      <c r="P190" s="2">
        <f>CLASSEMENT!C184</f>
        <v>0</v>
      </c>
    </row>
    <row r="191" spans="16:16">
      <c r="P191" s="2">
        <f>CLASSEMENT!C185</f>
        <v>0</v>
      </c>
    </row>
    <row r="192" spans="16:16">
      <c r="P192" s="2">
        <f>CLASSEMENT!C186</f>
        <v>0</v>
      </c>
    </row>
    <row r="193" spans="16:16">
      <c r="P193" s="2">
        <f>CLASSEMENT!C187</f>
        <v>0</v>
      </c>
    </row>
    <row r="194" spans="16:16">
      <c r="P194" s="2">
        <f>CLASSEMENT!C188</f>
        <v>0</v>
      </c>
    </row>
    <row r="195" spans="16:16">
      <c r="P195" s="2">
        <f>CLASSEMENT!C189</f>
        <v>0</v>
      </c>
    </row>
    <row r="196" spans="16:16">
      <c r="P196" s="2">
        <f>CLASSEMENT!C190</f>
        <v>0</v>
      </c>
    </row>
    <row r="197" spans="16:16">
      <c r="P197" s="2">
        <f>CLASSEMENT!C191</f>
        <v>0</v>
      </c>
    </row>
    <row r="198" spans="16:16">
      <c r="P198" s="2">
        <f>CLASSEMENT!C192</f>
        <v>0</v>
      </c>
    </row>
    <row r="199" spans="16:16">
      <c r="P199" s="2">
        <f>CLASSEMENT!C203</f>
        <v>0</v>
      </c>
    </row>
  </sheetData>
  <sheetProtection selectLockedCells="1" selectUnlockedCells="1"/>
  <mergeCells count="173">
    <mergeCell ref="K70:L70"/>
    <mergeCell ref="K71:L71"/>
    <mergeCell ref="K65:L65"/>
    <mergeCell ref="K66:L66"/>
    <mergeCell ref="K67:L67"/>
    <mergeCell ref="K68:L68"/>
    <mergeCell ref="K69:L69"/>
    <mergeCell ref="K60:L60"/>
    <mergeCell ref="K61:L61"/>
    <mergeCell ref="K62:L62"/>
    <mergeCell ref="K63:L63"/>
    <mergeCell ref="K64:L64"/>
    <mergeCell ref="H69:J69"/>
    <mergeCell ref="H70:J70"/>
    <mergeCell ref="H71:J71"/>
    <mergeCell ref="K47:L47"/>
    <mergeCell ref="K48:L48"/>
    <mergeCell ref="K49:L49"/>
    <mergeCell ref="K50:L50"/>
    <mergeCell ref="K51:L51"/>
    <mergeCell ref="K52:L52"/>
    <mergeCell ref="K53:L53"/>
    <mergeCell ref="K54:L54"/>
    <mergeCell ref="K55:L55"/>
    <mergeCell ref="K56:L56"/>
    <mergeCell ref="K57:L57"/>
    <mergeCell ref="K58:L58"/>
    <mergeCell ref="K59:L59"/>
    <mergeCell ref="H64:J64"/>
    <mergeCell ref="H65:J65"/>
    <mergeCell ref="H66:J66"/>
    <mergeCell ref="H67:J67"/>
    <mergeCell ref="H68:J68"/>
    <mergeCell ref="H59:J59"/>
    <mergeCell ref="H60:J60"/>
    <mergeCell ref="H61:J61"/>
    <mergeCell ref="H62:J62"/>
    <mergeCell ref="H63:J63"/>
    <mergeCell ref="C61:F61"/>
    <mergeCell ref="C62:F62"/>
    <mergeCell ref="C63:F63"/>
    <mergeCell ref="C64:F64"/>
    <mergeCell ref="H47:J47"/>
    <mergeCell ref="H48:J48"/>
    <mergeCell ref="H49:J49"/>
    <mergeCell ref="H50:J50"/>
    <mergeCell ref="H51:J51"/>
    <mergeCell ref="H52:J52"/>
    <mergeCell ref="H53:J53"/>
    <mergeCell ref="H54:J54"/>
    <mergeCell ref="H55:J55"/>
    <mergeCell ref="H56:J56"/>
    <mergeCell ref="H57:J57"/>
    <mergeCell ref="H58:J58"/>
    <mergeCell ref="C70:F70"/>
    <mergeCell ref="C71:F71"/>
    <mergeCell ref="C47:F47"/>
    <mergeCell ref="C48:F48"/>
    <mergeCell ref="C49:F49"/>
    <mergeCell ref="C50:F50"/>
    <mergeCell ref="C51:F51"/>
    <mergeCell ref="C52:F52"/>
    <mergeCell ref="C53:F53"/>
    <mergeCell ref="C54:F54"/>
    <mergeCell ref="C55:F55"/>
    <mergeCell ref="C56:F56"/>
    <mergeCell ref="C57:F57"/>
    <mergeCell ref="C58:F58"/>
    <mergeCell ref="C59:F59"/>
    <mergeCell ref="C60:F60"/>
    <mergeCell ref="C65:F65"/>
    <mergeCell ref="C66:F66"/>
    <mergeCell ref="C67:F67"/>
    <mergeCell ref="C68:F68"/>
    <mergeCell ref="C69:F69"/>
    <mergeCell ref="K40:L40"/>
    <mergeCell ref="H41:J41"/>
    <mergeCell ref="K41:L41"/>
    <mergeCell ref="H42:J42"/>
    <mergeCell ref="K42:L42"/>
    <mergeCell ref="H40:J40"/>
    <mergeCell ref="H46:J46"/>
    <mergeCell ref="K46:L46"/>
    <mergeCell ref="H43:J43"/>
    <mergeCell ref="K43:L43"/>
    <mergeCell ref="H44:J44"/>
    <mergeCell ref="K44:L44"/>
    <mergeCell ref="H45:J45"/>
    <mergeCell ref="K45:L45"/>
    <mergeCell ref="H39:J39"/>
    <mergeCell ref="H35:J35"/>
    <mergeCell ref="H38:J38"/>
    <mergeCell ref="A2:C2"/>
    <mergeCell ref="A3:C3"/>
    <mergeCell ref="A4:C4"/>
    <mergeCell ref="H13:J13"/>
    <mergeCell ref="D2:J2"/>
    <mergeCell ref="H17:J17"/>
    <mergeCell ref="F6:G6"/>
    <mergeCell ref="H6:J6"/>
    <mergeCell ref="H10:J10"/>
    <mergeCell ref="H11:J11"/>
    <mergeCell ref="I8:J8"/>
    <mergeCell ref="G8:H8"/>
    <mergeCell ref="C9:G9"/>
    <mergeCell ref="H16:J16"/>
    <mergeCell ref="H18:J18"/>
    <mergeCell ref="H14:J14"/>
    <mergeCell ref="K17:L17"/>
    <mergeCell ref="K18:L18"/>
    <mergeCell ref="H24:J24"/>
    <mergeCell ref="H27:J27"/>
    <mergeCell ref="H25:J25"/>
    <mergeCell ref="H23:J23"/>
    <mergeCell ref="K20:L20"/>
    <mergeCell ref="H21:J21"/>
    <mergeCell ref="H22:J22"/>
    <mergeCell ref="K2:N2"/>
    <mergeCell ref="K3:N3"/>
    <mergeCell ref="K11:L11"/>
    <mergeCell ref="K12:L12"/>
    <mergeCell ref="D3:J3"/>
    <mergeCell ref="K9:L9"/>
    <mergeCell ref="H12:J12"/>
    <mergeCell ref="K10:L10"/>
    <mergeCell ref="K13:L13"/>
    <mergeCell ref="I5:K5"/>
    <mergeCell ref="A7:N7"/>
    <mergeCell ref="K8:L8"/>
    <mergeCell ref="K6:L6"/>
    <mergeCell ref="A5:C5"/>
    <mergeCell ref="A6:B6"/>
    <mergeCell ref="C6:E6"/>
    <mergeCell ref="M6:N6"/>
    <mergeCell ref="D5:H5"/>
    <mergeCell ref="M8:N8"/>
    <mergeCell ref="H9:J9"/>
    <mergeCell ref="K39:L39"/>
    <mergeCell ref="K34:L34"/>
    <mergeCell ref="H15:J15"/>
    <mergeCell ref="H20:J20"/>
    <mergeCell ref="K25:L25"/>
    <mergeCell ref="H19:J19"/>
    <mergeCell ref="K35:L35"/>
    <mergeCell ref="K36:L36"/>
    <mergeCell ref="K22:L22"/>
    <mergeCell ref="H33:J33"/>
    <mergeCell ref="H31:J31"/>
    <mergeCell ref="H32:J32"/>
    <mergeCell ref="K23:L23"/>
    <mergeCell ref="K24:L24"/>
    <mergeCell ref="K28:L28"/>
    <mergeCell ref="K29:L29"/>
    <mergeCell ref="K38:L38"/>
    <mergeCell ref="H34:J34"/>
    <mergeCell ref="H26:J26"/>
    <mergeCell ref="K37:L37"/>
    <mergeCell ref="H36:J36"/>
    <mergeCell ref="K26:L26"/>
    <mergeCell ref="H28:J28"/>
    <mergeCell ref="H29:J29"/>
    <mergeCell ref="H30:J30"/>
    <mergeCell ref="H37:J37"/>
    <mergeCell ref="K14:L14"/>
    <mergeCell ref="K15:L15"/>
    <mergeCell ref="K33:L33"/>
    <mergeCell ref="K27:L27"/>
    <mergeCell ref="K30:L30"/>
    <mergeCell ref="K31:L31"/>
    <mergeCell ref="K32:L32"/>
    <mergeCell ref="K16:L16"/>
    <mergeCell ref="K21:L21"/>
    <mergeCell ref="K19:L19"/>
  </mergeCells>
  <conditionalFormatting sqref="B10:B71">
    <cfRule type="cellIs" dxfId="0" priority="2" stopIfTrue="1" operator="equal">
      <formula>"EX-AEQUOS"</formula>
    </cfRule>
  </conditionalFormatting>
  <printOptions horizontalCentered="1" gridLinesSet="0"/>
  <pageMargins left="0" right="0" top="0" bottom="0"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codeName="Feuil3">
    <tabColor rgb="FF00B0F0"/>
  </sheetPr>
  <dimension ref="A1:AP40"/>
  <sheetViews>
    <sheetView showGridLines="0" showZeros="0" topLeftCell="A22" workbookViewId="0">
      <selection activeCell="K29" sqref="K29"/>
    </sheetView>
  </sheetViews>
  <sheetFormatPr baseColWidth="10" defaultRowHeight="12.75"/>
  <cols>
    <col min="1" max="1" width="6" customWidth="1"/>
    <col min="2" max="2" width="5.28515625" customWidth="1"/>
    <col min="3" max="3" width="13.42578125" customWidth="1"/>
  </cols>
  <sheetData>
    <row r="1" spans="1:8" ht="15">
      <c r="A1" s="340" t="s">
        <v>54</v>
      </c>
      <c r="B1" s="340"/>
      <c r="C1" s="340"/>
      <c r="D1" s="340"/>
      <c r="E1" s="340"/>
      <c r="F1" s="340"/>
      <c r="G1" s="340"/>
      <c r="H1" s="340"/>
    </row>
    <row r="2" spans="1:8" ht="26.25">
      <c r="A2" s="341" t="s">
        <v>216</v>
      </c>
      <c r="B2" s="341"/>
      <c r="C2" s="341"/>
      <c r="D2" s="341"/>
      <c r="E2" s="341"/>
      <c r="F2" s="341"/>
      <c r="G2" s="341"/>
      <c r="H2" s="341"/>
    </row>
    <row r="3" spans="1:8" ht="15">
      <c r="A3" s="342" t="s">
        <v>217</v>
      </c>
      <c r="B3" s="342"/>
      <c r="C3" s="342"/>
      <c r="D3" s="342"/>
      <c r="E3" s="342"/>
      <c r="F3" s="342"/>
      <c r="G3" s="342"/>
      <c r="H3" s="342"/>
    </row>
    <row r="4" spans="1:8" ht="15">
      <c r="A4" s="342" t="s">
        <v>218</v>
      </c>
      <c r="B4" s="342"/>
      <c r="C4" s="342"/>
      <c r="D4" s="342"/>
      <c r="E4" s="342"/>
      <c r="F4" s="342"/>
      <c r="G4" s="342"/>
      <c r="H4" s="342"/>
    </row>
    <row r="5" spans="1:8" ht="15">
      <c r="A5" s="342" t="s">
        <v>206</v>
      </c>
      <c r="B5" s="342"/>
      <c r="C5" s="342"/>
      <c r="D5" s="342"/>
      <c r="E5" s="342"/>
      <c r="F5" s="342"/>
      <c r="G5" s="342"/>
      <c r="H5" s="342"/>
    </row>
    <row r="6" spans="1:8" ht="23.25" customHeight="1"/>
    <row r="7" spans="1:8" ht="20.25">
      <c r="A7" s="343" t="s">
        <v>40</v>
      </c>
      <c r="B7" s="343"/>
      <c r="C7" s="343"/>
      <c r="D7" s="343"/>
      <c r="E7" s="343"/>
      <c r="F7" s="343"/>
      <c r="G7" s="343"/>
      <c r="H7" s="343"/>
    </row>
    <row r="9" spans="1:8">
      <c r="A9" s="270" t="s">
        <v>70</v>
      </c>
      <c r="B9" s="270"/>
      <c r="C9" s="270"/>
      <c r="D9" s="270"/>
      <c r="E9" s="270"/>
      <c r="F9" s="270"/>
      <c r="G9" s="270"/>
      <c r="H9" s="270"/>
    </row>
    <row r="10" spans="1:8">
      <c r="A10" s="270" t="s">
        <v>204</v>
      </c>
      <c r="B10" s="270"/>
      <c r="C10" s="270"/>
      <c r="D10" s="270"/>
      <c r="E10" s="270"/>
      <c r="F10" s="270"/>
      <c r="G10" s="270"/>
      <c r="H10" s="270"/>
    </row>
    <row r="12" spans="1:8" ht="15.75">
      <c r="A12" s="275" t="s">
        <v>41</v>
      </c>
      <c r="B12" s="275"/>
      <c r="C12" s="275"/>
      <c r="D12" s="344"/>
      <c r="E12" s="84" t="s">
        <v>42</v>
      </c>
      <c r="F12" s="85"/>
      <c r="G12" s="84" t="s">
        <v>35</v>
      </c>
      <c r="H12" s="85"/>
    </row>
    <row r="13" spans="1:8" ht="26.25" customHeight="1" thickBot="1">
      <c r="E13" s="349" t="s">
        <v>71</v>
      </c>
      <c r="F13" s="349"/>
      <c r="G13" s="349"/>
    </row>
    <row r="14" spans="1:8" ht="25.5" customHeight="1" thickBot="1">
      <c r="D14" s="95" t="s">
        <v>9</v>
      </c>
      <c r="E14" s="350">
        <v>42449</v>
      </c>
      <c r="F14" s="351"/>
    </row>
    <row r="16" spans="1:8" ht="20.100000000000001" customHeight="1">
      <c r="A16" s="354" t="s">
        <v>43</v>
      </c>
      <c r="B16" s="354"/>
      <c r="C16" s="354"/>
      <c r="D16" s="355" t="str">
        <f>IF(Inscription!D1="","",Inscription!D1)</f>
        <v>Souvenir René ISSIOT</v>
      </c>
      <c r="E16" s="355"/>
      <c r="F16" s="355"/>
      <c r="G16" s="355"/>
      <c r="H16" s="355"/>
    </row>
    <row r="17" spans="1:42" ht="20.100000000000001" customHeight="1">
      <c r="A17" s="354" t="s">
        <v>105</v>
      </c>
      <c r="B17" s="354"/>
      <c r="C17" s="354"/>
      <c r="D17" s="356" t="str">
        <f>IF(Inscription!D2="","",Inscription!D2)</f>
        <v>Sansac-de-Marmiesse</v>
      </c>
      <c r="E17" s="356"/>
      <c r="F17" s="356"/>
      <c r="G17" s="86" t="s">
        <v>72</v>
      </c>
      <c r="H17" s="87"/>
      <c r="J17" s="81"/>
      <c r="K17" s="81"/>
      <c r="L17" s="81"/>
    </row>
    <row r="18" spans="1:42" ht="20.100000000000001" customHeight="1">
      <c r="A18" s="96" t="s">
        <v>73</v>
      </c>
      <c r="B18" s="87"/>
      <c r="C18" s="87"/>
      <c r="D18" s="352" t="str">
        <f>IF(Inscription!D3="","",Inscription!D3)</f>
        <v>V.C SANSAC ARPAJON</v>
      </c>
      <c r="E18" s="352"/>
      <c r="F18" s="352"/>
      <c r="G18" s="352"/>
      <c r="H18" s="352"/>
    </row>
    <row r="19" spans="1:42" ht="20.100000000000001" customHeight="1">
      <c r="A19" s="88" t="s">
        <v>74</v>
      </c>
      <c r="B19" s="87"/>
      <c r="C19" s="87"/>
      <c r="D19" s="352" t="str">
        <f>IF(Inscription!D5="","",Inscription!D5)</f>
        <v>3ème catégorie - Juniors - PCO</v>
      </c>
      <c r="E19" s="352"/>
      <c r="F19" s="352"/>
      <c r="G19" s="352"/>
      <c r="H19" s="35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row>
    <row r="20" spans="1:42" ht="20.100000000000001" customHeight="1">
      <c r="A20" s="97" t="s">
        <v>44</v>
      </c>
      <c r="B20" s="97"/>
      <c r="C20" s="98">
        <f>IF(Inscription!F6=0,"",Inscription!F6)</f>
        <v>76.5</v>
      </c>
      <c r="D20" s="87" t="s">
        <v>90</v>
      </c>
      <c r="E20" s="89" t="s">
        <v>91</v>
      </c>
      <c r="F20" s="353">
        <f>CLASSEMENT!I4</f>
        <v>0</v>
      </c>
      <c r="G20" s="353"/>
      <c r="H20" s="99"/>
      <c r="I20" s="99"/>
      <c r="J20" s="99"/>
      <c r="K20" s="99"/>
      <c r="L20" s="99"/>
      <c r="M20" s="99"/>
    </row>
    <row r="21" spans="1:42" ht="20.100000000000001" customHeight="1"/>
    <row r="22" spans="1:42" ht="20.100000000000001" customHeight="1">
      <c r="D22" s="345" t="s">
        <v>80</v>
      </c>
      <c r="E22" s="346"/>
      <c r="F22" s="346"/>
      <c r="G22" s="346"/>
      <c r="H22" s="346"/>
    </row>
    <row r="23" spans="1:42" ht="20.100000000000001" customHeight="1">
      <c r="D23" s="347" t="s">
        <v>45</v>
      </c>
      <c r="E23" s="348"/>
      <c r="F23" s="347" t="s">
        <v>75</v>
      </c>
      <c r="G23" s="348"/>
      <c r="H23" s="90" t="s">
        <v>76</v>
      </c>
    </row>
    <row r="24" spans="1:42" ht="27" customHeight="1">
      <c r="C24" t="s">
        <v>199</v>
      </c>
      <c r="D24" s="357"/>
      <c r="E24" s="358"/>
      <c r="F24" s="357"/>
      <c r="G24" s="358"/>
      <c r="H24" s="240"/>
    </row>
    <row r="25" spans="1:42" ht="24.95" customHeight="1">
      <c r="A25" s="91" t="s">
        <v>77</v>
      </c>
      <c r="B25" s="362" t="s">
        <v>78</v>
      </c>
      <c r="D25" s="357"/>
      <c r="E25" s="358"/>
      <c r="F25" s="357"/>
      <c r="G25" s="358"/>
      <c r="H25" s="240"/>
    </row>
    <row r="26" spans="1:42" ht="24.95" customHeight="1">
      <c r="A26" s="91" t="s">
        <v>79</v>
      </c>
      <c r="B26" s="363"/>
      <c r="C26" t="s">
        <v>80</v>
      </c>
      <c r="D26" s="357"/>
      <c r="E26" s="358"/>
      <c r="F26" s="357"/>
      <c r="G26" s="358"/>
      <c r="H26" s="229"/>
    </row>
    <row r="27" spans="1:42" ht="24.95" customHeight="1">
      <c r="A27" s="91" t="s">
        <v>81</v>
      </c>
      <c r="B27" s="363"/>
    </row>
    <row r="28" spans="1:42" ht="24.95" customHeight="1">
      <c r="C28" t="s">
        <v>82</v>
      </c>
      <c r="D28" s="357"/>
      <c r="E28" s="358"/>
      <c r="F28" s="357"/>
      <c r="G28" s="358"/>
      <c r="H28" s="229"/>
    </row>
    <row r="29" spans="1:42" ht="24.95" customHeight="1">
      <c r="C29" t="s">
        <v>83</v>
      </c>
      <c r="D29" s="357"/>
      <c r="E29" s="358"/>
      <c r="F29" s="357"/>
      <c r="G29" s="358"/>
      <c r="H29" s="229"/>
    </row>
    <row r="30" spans="1:42" ht="24.95" customHeight="1">
      <c r="C30" t="s">
        <v>84</v>
      </c>
      <c r="D30" s="357"/>
      <c r="E30" s="358"/>
      <c r="F30" s="357"/>
      <c r="G30" s="358"/>
      <c r="H30" s="229"/>
    </row>
    <row r="31" spans="1:42" ht="9.75" customHeight="1">
      <c r="D31" s="92"/>
      <c r="E31" s="80"/>
      <c r="F31" s="92"/>
      <c r="G31" s="80"/>
      <c r="H31" s="71"/>
    </row>
    <row r="32" spans="1:42" ht="24.95" customHeight="1">
      <c r="A32" s="72"/>
      <c r="B32" s="72"/>
      <c r="C32" s="72"/>
      <c r="D32" s="71"/>
      <c r="E32" s="72"/>
      <c r="F32" s="71"/>
      <c r="G32" s="72"/>
      <c r="H32" s="71"/>
    </row>
    <row r="33" spans="1:8" ht="21" customHeight="1">
      <c r="A33" s="93" t="s">
        <v>85</v>
      </c>
      <c r="B33" s="93"/>
      <c r="C33" s="100">
        <v>59</v>
      </c>
      <c r="D33" s="93" t="s">
        <v>3</v>
      </c>
      <c r="E33" s="100"/>
      <c r="F33" s="93" t="s">
        <v>86</v>
      </c>
      <c r="G33" s="100">
        <f>CLASSEMENT!$I$2</f>
        <v>0</v>
      </c>
      <c r="H33" s="93"/>
    </row>
    <row r="35" spans="1:8">
      <c r="A35" s="94" t="s">
        <v>46</v>
      </c>
      <c r="B35" s="74"/>
      <c r="C35" s="74"/>
      <c r="D35" s="74"/>
      <c r="E35" s="74"/>
      <c r="F35" s="74"/>
      <c r="G35" s="74"/>
      <c r="H35" s="74"/>
    </row>
    <row r="36" spans="1:8">
      <c r="A36" s="361" t="s">
        <v>87</v>
      </c>
      <c r="B36" s="361"/>
      <c r="C36" s="361"/>
      <c r="D36" s="361"/>
      <c r="E36" s="361"/>
      <c r="F36" s="361"/>
      <c r="G36" s="361"/>
      <c r="H36" s="361"/>
    </row>
    <row r="37" spans="1:8">
      <c r="A37" s="361"/>
      <c r="B37" s="361"/>
      <c r="C37" s="361"/>
      <c r="D37" s="361"/>
      <c r="E37" s="361"/>
      <c r="F37" s="361"/>
      <c r="G37" s="361"/>
      <c r="H37" s="361"/>
    </row>
    <row r="38" spans="1:8" ht="18" customHeight="1">
      <c r="A38" s="359" t="s">
        <v>88</v>
      </c>
      <c r="B38" s="360"/>
      <c r="C38" s="360"/>
      <c r="D38" s="360"/>
      <c r="E38" s="360"/>
      <c r="F38" s="360"/>
      <c r="G38" s="360"/>
      <c r="H38" s="360"/>
    </row>
    <row r="39" spans="1:8" ht="20.25" customHeight="1">
      <c r="A39" s="359" t="s">
        <v>89</v>
      </c>
      <c r="B39" s="360"/>
      <c r="C39" s="360"/>
      <c r="D39" s="360"/>
      <c r="E39" s="360"/>
      <c r="F39" s="360"/>
      <c r="G39" s="360"/>
      <c r="H39" s="360"/>
    </row>
    <row r="40" spans="1:8">
      <c r="A40" s="74"/>
      <c r="B40" s="74"/>
      <c r="C40" s="74"/>
      <c r="D40" s="74"/>
      <c r="E40" s="74"/>
      <c r="F40" s="74"/>
      <c r="G40" s="74"/>
      <c r="H40" s="74"/>
    </row>
  </sheetData>
  <mergeCells count="37">
    <mergeCell ref="D24:E24"/>
    <mergeCell ref="F24:G24"/>
    <mergeCell ref="B25:B27"/>
    <mergeCell ref="D25:E25"/>
    <mergeCell ref="D26:E26"/>
    <mergeCell ref="F29:G29"/>
    <mergeCell ref="A39:H39"/>
    <mergeCell ref="F25:G25"/>
    <mergeCell ref="D30:E30"/>
    <mergeCell ref="D29:E29"/>
    <mergeCell ref="A38:H38"/>
    <mergeCell ref="F26:G26"/>
    <mergeCell ref="F28:G28"/>
    <mergeCell ref="F30:G30"/>
    <mergeCell ref="A36:H37"/>
    <mergeCell ref="D28:E28"/>
    <mergeCell ref="A12:D12"/>
    <mergeCell ref="D22:H22"/>
    <mergeCell ref="D23:E23"/>
    <mergeCell ref="F23:G23"/>
    <mergeCell ref="E13:G13"/>
    <mergeCell ref="E14:F14"/>
    <mergeCell ref="D19:H19"/>
    <mergeCell ref="F20:G20"/>
    <mergeCell ref="A16:C16"/>
    <mergeCell ref="D16:H16"/>
    <mergeCell ref="A17:C17"/>
    <mergeCell ref="D17:F17"/>
    <mergeCell ref="D18:H18"/>
    <mergeCell ref="A9:H9"/>
    <mergeCell ref="A10:H10"/>
    <mergeCell ref="A1:H1"/>
    <mergeCell ref="A2:H2"/>
    <mergeCell ref="A3:H3"/>
    <mergeCell ref="A4:H4"/>
    <mergeCell ref="A5:H5"/>
    <mergeCell ref="A7:H7"/>
  </mergeCells>
  <pageMargins left="0.78740157499999996" right="0.78740157499999996" top="0.36" bottom="0.984251969" header="0.21" footer="0.4921259845"/>
  <pageSetup paperSize="9" orientation="portrait" horizont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25</vt:i4>
      </vt:variant>
    </vt:vector>
  </HeadingPairs>
  <TitlesOfParts>
    <vt:vector size="36" baseType="lpstr">
      <vt:lpstr>Mode Op</vt:lpstr>
      <vt:lpstr>Inscription</vt:lpstr>
      <vt:lpstr>PRIX D EQUIPE</vt:lpstr>
      <vt:lpstr>ENG Dep</vt:lpstr>
      <vt:lpstr>EMARGEMENT</vt:lpstr>
      <vt:lpstr>CLASSEMENT</vt:lpstr>
      <vt:lpstr>CLASS INTERNET</vt:lpstr>
      <vt:lpstr>FEUILLE RESULTATS</vt:lpstr>
      <vt:lpstr>ETAT RESULT</vt:lpstr>
      <vt:lpstr>ETAT RES VERSO</vt:lpstr>
      <vt:lpstr>rapport jury</vt:lpstr>
      <vt:lpstr>_PE2</vt:lpstr>
      <vt:lpstr>_PE3</vt:lpstr>
      <vt:lpstr>CLEAR</vt:lpstr>
      <vt:lpstr>EMARGEMENT!Impression_des_titres</vt:lpstr>
      <vt:lpstr>'rapport jury'!OLE_LINK1</vt:lpstr>
      <vt:lpstr>PE</vt:lpstr>
      <vt:lpstr>PERES</vt:lpstr>
      <vt:lpstr>'rapport jury'!Texte16</vt:lpstr>
      <vt:lpstr>'rapport jury'!Texte17</vt:lpstr>
      <vt:lpstr>'rapport jury'!Texte18</vt:lpstr>
      <vt:lpstr>'rapport jury'!Texte19</vt:lpstr>
      <vt:lpstr>'rapport jury'!Texte20</vt:lpstr>
      <vt:lpstr>'rapport jury'!Texte21</vt:lpstr>
      <vt:lpstr>'rapport jury'!Texte22</vt:lpstr>
      <vt:lpstr>'rapport jury'!Texte23</vt:lpstr>
      <vt:lpstr>'rapport jury'!Texte24</vt:lpstr>
      <vt:lpstr>'rapport jury'!Texte25</vt:lpstr>
      <vt:lpstr>'rapport jury'!Texte28</vt:lpstr>
      <vt:lpstr>'rapport jury'!Texte36</vt:lpstr>
      <vt:lpstr>TPE</vt:lpstr>
      <vt:lpstr>'CLASS INTERNET'!Zone_d_impression</vt:lpstr>
      <vt:lpstr>CLASSEMENT!Zone_d_impression</vt:lpstr>
      <vt:lpstr>'FEUILLE RESULTATS'!Zone_d_impression</vt:lpstr>
      <vt:lpstr>Inscription!Zone_d_impression</vt:lpstr>
      <vt:lpstr>'PRIX D EQUIPE'!Zone_d_impression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CLASSEMENT REGIONAUX</dc:title>
  <dc:subject>Programme de classement</dc:subject>
  <dc:creator>Christian DAGUE</dc:creator>
  <cp:lastModifiedBy>doudou</cp:lastModifiedBy>
  <cp:lastPrinted>2016-03-20T20:47:09Z</cp:lastPrinted>
  <dcterms:created xsi:type="dcterms:W3CDTF">1999-06-26T08:09:43Z</dcterms:created>
  <dcterms:modified xsi:type="dcterms:W3CDTF">2016-03-20T20:52:18Z</dcterms:modified>
</cp:coreProperties>
</file>